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Elektroinstalace" sheetId="3" r:id="rId3"/>
    <sheet name="c - Vytápění" sheetId="4" r:id="rId4"/>
    <sheet name="4 - Vedlejší náklady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'a - Stavební část'!$C$133:$K$398</definedName>
    <definedName name="_xlnm.Print_Area" localSheetId="1">'a - Stavební část'!$C$4:$J$76,'a - Stavební část'!$C$82:$J$113,'a - Stavební část'!$C$119:$K$398</definedName>
    <definedName name="_xlnm.Print_Titles" localSheetId="1">'a - Stavební část'!$133:$133</definedName>
    <definedName name="_xlnm._FilterDatabase" localSheetId="2" hidden="1">'b - Elektroinstalace'!$C$136:$K$264</definedName>
    <definedName name="_xlnm.Print_Area" localSheetId="2">'b - Elektroinstalace'!$C$4:$J$76,'b - Elektroinstalace'!$C$82:$J$116,'b - Elektroinstalace'!$C$122:$K$264</definedName>
    <definedName name="_xlnm.Print_Titles" localSheetId="2">'b - Elektroinstalace'!$136:$136</definedName>
    <definedName name="_xlnm._FilterDatabase" localSheetId="3" hidden="1">'c - Vytápění'!$C$124:$K$149</definedName>
    <definedName name="_xlnm.Print_Area" localSheetId="3">'c - Vytápění'!$C$4:$J$76,'c - Vytápění'!$C$82:$J$104,'c - Vytápění'!$C$110:$K$149</definedName>
    <definedName name="_xlnm.Print_Titles" localSheetId="3">'c - Vytápění'!$124:$124</definedName>
    <definedName name="_xlnm._FilterDatabase" localSheetId="4" hidden="1">'4 - Vedlejší náklady'!$C$125:$K$145</definedName>
    <definedName name="_xlnm.Print_Area" localSheetId="4">'4 - Vedlejší náklady'!$C$4:$J$76,'4 - Vedlejší náklady'!$C$82:$J$107,'4 - Vedlejší náklady'!$C$113:$K$145</definedName>
    <definedName name="_xlnm.Print_Titles" localSheetId="4">'4 - Vedlejší náklady'!$125:$125</definedName>
    <definedName name="_xlnm.Print_Area" localSheetId="5">'Seznam figur'!$C$4:$G$136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9"/>
  <c i="5" r="J35"/>
  <c i="1" r="AX99"/>
  <c i="5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R127"/>
  <c r="R126"/>
  <c r="P129"/>
  <c r="P128"/>
  <c r="P127"/>
  <c r="P126"/>
  <c i="1" r="AU99"/>
  <c i="5"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4" r="J39"/>
  <c r="J38"/>
  <c i="1" r="AY98"/>
  <c i="4" r="J37"/>
  <c i="1" r="AX98"/>
  <c i="4"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93"/>
  <c r="J16"/>
  <c r="J14"/>
  <c r="J91"/>
  <c r="E7"/>
  <c r="E85"/>
  <c i="3" r="J39"/>
  <c r="J38"/>
  <c i="1" r="AY97"/>
  <c i="3" r="J37"/>
  <c i="1" r="AX97"/>
  <c i="3"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T255"/>
  <c r="R256"/>
  <c r="R255"/>
  <c r="P256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T199"/>
  <c r="R200"/>
  <c r="R199"/>
  <c r="P200"/>
  <c r="P199"/>
  <c r="BI197"/>
  <c r="BH197"/>
  <c r="BG197"/>
  <c r="BF197"/>
  <c r="T197"/>
  <c r="T196"/>
  <c r="R197"/>
  <c r="R196"/>
  <c r="P197"/>
  <c r="P196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F131"/>
  <c r="E129"/>
  <c r="F91"/>
  <c r="E89"/>
  <c r="J26"/>
  <c r="E26"/>
  <c r="J94"/>
  <c r="J25"/>
  <c r="J23"/>
  <c r="E23"/>
  <c r="J93"/>
  <c r="J22"/>
  <c r="J20"/>
  <c r="E20"/>
  <c r="F94"/>
  <c r="J19"/>
  <c r="J17"/>
  <c r="E17"/>
  <c r="F133"/>
  <c r="J16"/>
  <c r="J14"/>
  <c r="J131"/>
  <c r="E7"/>
  <c r="E85"/>
  <c i="2" r="J39"/>
  <c r="J38"/>
  <c i="1" r="AY96"/>
  <c i="2" r="J37"/>
  <c i="1" r="AX96"/>
  <c i="2" r="BI397"/>
  <c r="BH397"/>
  <c r="BG397"/>
  <c r="BF397"/>
  <c r="T397"/>
  <c r="T396"/>
  <c r="R397"/>
  <c r="R396"/>
  <c r="P397"/>
  <c r="P396"/>
  <c r="BI391"/>
  <c r="BH391"/>
  <c r="BG391"/>
  <c r="BF391"/>
  <c r="T391"/>
  <c r="T380"/>
  <c r="R391"/>
  <c r="R380"/>
  <c r="P391"/>
  <c r="P380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3"/>
  <c r="BH323"/>
  <c r="BG323"/>
  <c r="BF323"/>
  <c r="T323"/>
  <c r="R323"/>
  <c r="P323"/>
  <c r="BI322"/>
  <c r="BH322"/>
  <c r="BG322"/>
  <c r="BF322"/>
  <c r="T322"/>
  <c r="R322"/>
  <c r="P322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T242"/>
  <c r="R243"/>
  <c r="R242"/>
  <c r="P243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73"/>
  <c r="BH173"/>
  <c r="BG173"/>
  <c r="BF173"/>
  <c r="T173"/>
  <c r="R173"/>
  <c r="P173"/>
  <c r="BI167"/>
  <c r="BH167"/>
  <c r="BG167"/>
  <c r="BF167"/>
  <c r="T167"/>
  <c r="R167"/>
  <c r="P167"/>
  <c r="BI157"/>
  <c r="BH157"/>
  <c r="BG157"/>
  <c r="BF157"/>
  <c r="T157"/>
  <c r="R157"/>
  <c r="P157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94"/>
  <c r="J19"/>
  <c r="J14"/>
  <c r="J91"/>
  <c r="E7"/>
  <c r="E122"/>
  <c i="1" r="L90"/>
  <c r="AM90"/>
  <c r="AM89"/>
  <c r="L89"/>
  <c r="AM87"/>
  <c r="L87"/>
  <c r="L85"/>
  <c r="L84"/>
  <c i="2" r="J397"/>
  <c r="BK230"/>
  <c r="BK258"/>
  <c r="J312"/>
  <c r="BK246"/>
  <c r="J305"/>
  <c r="J190"/>
  <c r="J313"/>
  <c r="J377"/>
  <c r="J241"/>
  <c r="BK305"/>
  <c r="BK284"/>
  <c r="J224"/>
  <c r="J201"/>
  <c i="3" r="J218"/>
  <c r="J182"/>
  <c r="BK146"/>
  <c r="J147"/>
  <c r="BK228"/>
  <c r="BK193"/>
  <c r="BK252"/>
  <c r="J209"/>
  <c r="BK151"/>
  <c r="J240"/>
  <c r="BK207"/>
  <c r="BK149"/>
  <c r="J154"/>
  <c r="J227"/>
  <c r="J148"/>
  <c r="BK183"/>
  <c r="J217"/>
  <c r="J200"/>
  <c r="J151"/>
  <c r="BK258"/>
  <c r="J230"/>
  <c r="BK179"/>
  <c r="BK158"/>
  <c i="4" r="J142"/>
  <c r="BK129"/>
  <c i="5" r="J139"/>
  <c r="BK129"/>
  <c i="2" r="J368"/>
  <c r="BK331"/>
  <c r="J349"/>
  <c r="BK381"/>
  <c r="J274"/>
  <c r="BK213"/>
  <c r="BK377"/>
  <c r="J208"/>
  <c r="J301"/>
  <c r="BK364"/>
  <c r="J167"/>
  <c r="BK303"/>
  <c r="J173"/>
  <c r="BK282"/>
  <c r="BK237"/>
  <c i="3" r="BK221"/>
  <c r="BK202"/>
  <c r="BK222"/>
  <c r="BK148"/>
  <c r="J208"/>
  <c r="BK156"/>
  <c r="J237"/>
  <c r="BK170"/>
  <c r="J228"/>
  <c i="4" r="J147"/>
  <c r="J149"/>
  <c r="J136"/>
  <c r="BK139"/>
  <c i="5" r="J145"/>
  <c i="2" r="BK366"/>
  <c r="J137"/>
  <c r="BK309"/>
  <c r="J218"/>
  <c r="J331"/>
  <c r="J238"/>
  <c r="BK190"/>
  <c r="J362"/>
  <c r="J246"/>
  <c r="BK224"/>
  <c i="3" r="J158"/>
  <c r="BK209"/>
  <c i="4" r="BK144"/>
  <c r="J133"/>
  <c r="BK137"/>
  <c r="BK130"/>
  <c i="5" r="J143"/>
  <c r="J137"/>
  <c i="2" r="BK391"/>
  <c r="BK188"/>
  <c r="BK312"/>
  <c r="J366"/>
  <c r="J269"/>
  <c r="J329"/>
  <c r="J358"/>
  <c r="J230"/>
  <c i="1" r="AS95"/>
  <c i="3" r="J177"/>
  <c r="BK191"/>
  <c r="J264"/>
  <c r="BK213"/>
  <c r="J144"/>
  <c r="J210"/>
  <c r="BK184"/>
  <c r="BK141"/>
  <c r="BK235"/>
  <c r="J172"/>
  <c r="BK169"/>
  <c r="BK259"/>
  <c r="J226"/>
  <c r="BK245"/>
  <c r="BK161"/>
  <c r="BK223"/>
  <c r="J178"/>
  <c r="BK241"/>
  <c r="BK215"/>
  <c r="BK208"/>
  <c r="BK187"/>
  <c r="J153"/>
  <c r="BK254"/>
  <c r="J234"/>
  <c r="J197"/>
  <c r="BK166"/>
  <c i="4" r="BK143"/>
  <c i="2" r="J335"/>
  <c r="J289"/>
  <c r="BK356"/>
  <c r="J207"/>
  <c r="BK291"/>
  <c r="J250"/>
  <c r="BK328"/>
  <c r="BK157"/>
  <c r="J309"/>
  <c r="J360"/>
  <c r="BK141"/>
  <c r="J356"/>
  <c r="J291"/>
  <c r="BK379"/>
  <c r="BK313"/>
  <c r="BK295"/>
  <c r="J195"/>
  <c r="BK358"/>
  <c r="BK241"/>
  <c r="BK218"/>
  <c r="BK207"/>
  <c r="BK137"/>
  <c i="3" r="BK205"/>
  <c r="BK152"/>
  <c r="J181"/>
  <c r="J258"/>
  <c r="BK212"/>
  <c r="J251"/>
  <c r="BK197"/>
  <c r="BK231"/>
  <c r="J162"/>
  <c r="J165"/>
  <c r="BK233"/>
  <c r="J169"/>
  <c r="BK217"/>
  <c i="4" r="BK142"/>
  <c r="BK133"/>
  <c i="5" r="J129"/>
  <c i="2" r="J341"/>
  <c r="J254"/>
  <c r="J262"/>
  <c r="BK343"/>
  <c r="J192"/>
  <c r="BK301"/>
  <c r="BK333"/>
  <c r="J297"/>
  <c r="BK322"/>
  <c r="J243"/>
  <c r="BK278"/>
  <c r="BK280"/>
  <c i="3" r="BK206"/>
  <c r="BK147"/>
  <c r="J259"/>
  <c r="J170"/>
  <c r="J229"/>
  <c r="BK200"/>
  <c r="BK260"/>
  <c r="BK181"/>
  <c r="J143"/>
  <c r="J261"/>
  <c r="J263"/>
  <c r="BK162"/>
  <c r="BK244"/>
  <c r="BK211"/>
  <c r="J235"/>
  <c r="J157"/>
  <c r="BK190"/>
  <c r="J161"/>
  <c r="BK253"/>
  <c r="J224"/>
  <c r="BK144"/>
  <c i="4" r="J146"/>
  <c r="BK136"/>
  <c r="J140"/>
  <c r="J131"/>
  <c i="5" r="BK143"/>
  <c r="J131"/>
  <c i="2" r="J364"/>
  <c r="BK329"/>
  <c r="BK397"/>
  <c r="BK192"/>
  <c r="J284"/>
  <c r="BK167"/>
  <c r="J323"/>
  <c r="J391"/>
  <c r="BK349"/>
  <c r="BK152"/>
  <c r="BK250"/>
  <c r="BK289"/>
  <c r="J146"/>
  <c r="BK238"/>
  <c i="3" r="J189"/>
  <c r="J249"/>
  <c r="BK240"/>
  <c r="BK238"/>
  <c r="J205"/>
  <c r="J260"/>
  <c r="BK185"/>
  <c r="BK172"/>
  <c i="4" r="J129"/>
  <c r="J144"/>
  <c r="BK131"/>
  <c r="BK145"/>
  <c i="5" r="J141"/>
  <c r="BK141"/>
  <c r="J133"/>
  <c i="2" r="BK307"/>
  <c r="J317"/>
  <c r="J240"/>
  <c i="3" r="BK204"/>
  <c r="J166"/>
  <c r="J238"/>
  <c r="BK177"/>
  <c r="BK164"/>
  <c r="J241"/>
  <c r="J191"/>
  <c r="J145"/>
  <c r="J219"/>
  <c r="J256"/>
  <c r="BK192"/>
  <c r="J185"/>
  <c r="BK154"/>
  <c r="J142"/>
  <c r="BK237"/>
  <c r="J211"/>
  <c r="J174"/>
  <c r="J155"/>
  <c i="4" r="BK132"/>
  <c r="J130"/>
  <c r="BK140"/>
  <c i="2" r="J236"/>
  <c r="J347"/>
  <c r="J258"/>
  <c r="J343"/>
  <c r="BK337"/>
  <c r="J213"/>
  <c r="BK262"/>
  <c i="3" r="J252"/>
  <c r="BK189"/>
  <c r="BK239"/>
  <c r="BK160"/>
  <c r="J223"/>
  <c r="J152"/>
  <c r="BK226"/>
  <c r="J179"/>
  <c r="J245"/>
  <c r="BK175"/>
  <c r="BK155"/>
  <c r="J246"/>
  <c r="BK163"/>
  <c r="BK250"/>
  <c r="BK214"/>
  <c r="BK182"/>
  <c r="BK256"/>
  <c r="J220"/>
  <c r="BK246"/>
  <c r="BK195"/>
  <c r="BK167"/>
  <c r="BK143"/>
  <c r="J243"/>
  <c r="J215"/>
  <c r="BK176"/>
  <c i="4" r="J143"/>
  <c r="J141"/>
  <c r="J139"/>
  <c r="J137"/>
  <c r="J135"/>
  <c i="5" r="BK139"/>
  <c r="BK133"/>
  <c i="2" r="BK347"/>
  <c r="BK317"/>
  <c r="BK368"/>
  <c r="J188"/>
  <c r="BK254"/>
  <c r="J141"/>
  <c r="J280"/>
  <c r="J337"/>
  <c r="J295"/>
  <c r="BK335"/>
  <c r="J307"/>
  <c r="J333"/>
  <c r="BK201"/>
  <c r="BK240"/>
  <c i="3" r="J216"/>
  <c r="J160"/>
  <c r="J187"/>
  <c r="BK249"/>
  <c r="BK210"/>
  <c r="J214"/>
  <c r="J190"/>
  <c r="BK247"/>
  <c r="BK234"/>
  <c r="J164"/>
  <c r="J171"/>
  <c r="BK236"/>
  <c r="J163"/>
  <c r="BK218"/>
  <c r="BK157"/>
  <c r="BK227"/>
  <c r="J206"/>
  <c r="BK153"/>
  <c r="J231"/>
  <c r="BK159"/>
  <c i="5" r="BK137"/>
  <c r="BK131"/>
  <c i="2" r="BK243"/>
  <c r="BK341"/>
  <c r="J237"/>
  <c r="BK183"/>
  <c r="J322"/>
  <c r="BK293"/>
  <c r="BK274"/>
  <c r="BK173"/>
  <c i="3" r="J183"/>
  <c r="BK150"/>
  <c r="J175"/>
  <c r="J221"/>
  <c r="BK145"/>
  <c r="J204"/>
  <c r="BK178"/>
  <c r="J236"/>
  <c r="BK142"/>
  <c r="BK261"/>
  <c r="J254"/>
  <c r="J253"/>
  <c r="BK243"/>
  <c r="J239"/>
  <c r="BK216"/>
  <c r="J192"/>
  <c r="BK251"/>
  <c r="BK219"/>
  <c r="J188"/>
  <c r="BK264"/>
  <c r="BK224"/>
  <c r="J195"/>
  <c r="BK263"/>
  <c r="J212"/>
  <c r="J207"/>
  <c r="BK188"/>
  <c r="J159"/>
  <c r="J146"/>
  <c r="J141"/>
  <c r="J222"/>
  <c r="J193"/>
  <c r="J167"/>
  <c i="4" r="BK149"/>
  <c r="BK147"/>
  <c r="J145"/>
  <c r="J132"/>
  <c r="J128"/>
  <c i="5" r="BK145"/>
  <c r="BK135"/>
  <c i="2" r="BK362"/>
  <c r="J328"/>
  <c r="BK323"/>
  <c r="BK345"/>
  <c r="BK269"/>
  <c r="J152"/>
  <c r="J303"/>
  <c r="J345"/>
  <c r="J293"/>
  <c r="BK316"/>
  <c r="BK146"/>
  <c r="J379"/>
  <c r="J282"/>
  <c r="BK236"/>
  <c r="BK360"/>
  <c r="BK297"/>
  <c r="BK208"/>
  <c r="J381"/>
  <c r="J278"/>
  <c r="J316"/>
  <c r="BK195"/>
  <c r="J157"/>
  <c r="J183"/>
  <c i="3" r="BK220"/>
  <c r="BK165"/>
  <c r="J232"/>
  <c r="BK229"/>
  <c r="J149"/>
  <c r="J233"/>
  <c r="BK174"/>
  <c r="J244"/>
  <c r="J202"/>
  <c r="BK230"/>
  <c r="J184"/>
  <c r="J247"/>
  <c r="BK203"/>
  <c r="J173"/>
  <c r="BK232"/>
  <c r="J176"/>
  <c r="J203"/>
  <c r="BK171"/>
  <c r="J150"/>
  <c r="J250"/>
  <c r="J213"/>
  <c r="BK173"/>
  <c r="J156"/>
  <c i="4" r="BK141"/>
  <c r="BK146"/>
  <c r="BK135"/>
  <c r="BK128"/>
  <c i="5" r="J135"/>
  <c i="2" l="1" r="P194"/>
  <c r="T292"/>
  <c r="P156"/>
  <c r="R292"/>
  <c r="R194"/>
  <c r="P235"/>
  <c r="T342"/>
  <c i="3" r="R168"/>
  <c r="BK201"/>
  <c r="J201"/>
  <c r="J109"/>
  <c r="P248"/>
  <c i="2" r="BK136"/>
  <c r="J136"/>
  <c r="J100"/>
  <c r="T194"/>
  <c r="R235"/>
  <c r="BK342"/>
  <c r="J342"/>
  <c r="J109"/>
  <c i="3" r="R140"/>
  <c r="BK186"/>
  <c r="J186"/>
  <c r="J104"/>
  <c r="T225"/>
  <c i="2" r="R156"/>
  <c r="R135"/>
  <c r="P292"/>
  <c i="3" r="T168"/>
  <c r="T186"/>
  <c r="BK225"/>
  <c r="J225"/>
  <c r="J110"/>
  <c r="R248"/>
  <c r="BK262"/>
  <c r="J262"/>
  <c r="J115"/>
  <c i="2" r="R136"/>
  <c r="T245"/>
  <c r="P330"/>
  <c r="R365"/>
  <c i="3" r="BK140"/>
  <c r="BK180"/>
  <c r="J180"/>
  <c r="J103"/>
  <c r="P225"/>
  <c r="R242"/>
  <c r="T257"/>
  <c r="T180"/>
  <c r="P242"/>
  <c i="2" r="T156"/>
  <c r="BK292"/>
  <c r="J292"/>
  <c r="J107"/>
  <c r="T330"/>
  <c r="P365"/>
  <c r="BK194"/>
  <c r="J194"/>
  <c r="J102"/>
  <c r="BK235"/>
  <c r="J235"/>
  <c r="J103"/>
  <c r="T235"/>
  <c r="P342"/>
  <c i="3" r="P140"/>
  <c r="R180"/>
  <c r="R225"/>
  <c r="T242"/>
  <c r="P257"/>
  <c r="T262"/>
  <c i="4" r="T127"/>
  <c r="T126"/>
  <c r="T125"/>
  <c r="T134"/>
  <c r="T138"/>
  <c i="2" r="BK156"/>
  <c r="J156"/>
  <c r="J101"/>
  <c r="BK245"/>
  <c r="J245"/>
  <c r="J106"/>
  <c r="R342"/>
  <c i="3" r="P168"/>
  <c r="R186"/>
  <c r="R201"/>
  <c r="R198"/>
  <c r="T248"/>
  <c r="R257"/>
  <c i="4" r="R127"/>
  <c r="P134"/>
  <c r="R138"/>
  <c i="2" r="P136"/>
  <c r="R245"/>
  <c r="R244"/>
  <c r="R330"/>
  <c r="T365"/>
  <c i="3" r="T140"/>
  <c r="T139"/>
  <c r="T138"/>
  <c r="T137"/>
  <c r="P180"/>
  <c r="T201"/>
  <c r="T198"/>
  <c r="BK248"/>
  <c r="J248"/>
  <c r="J112"/>
  <c r="BK257"/>
  <c r="J257"/>
  <c r="J114"/>
  <c r="P262"/>
  <c i="4" r="P127"/>
  <c r="P126"/>
  <c r="P125"/>
  <c i="1" r="AU98"/>
  <c i="4" r="R134"/>
  <c r="P138"/>
  <c i="2" r="T136"/>
  <c r="P245"/>
  <c r="P244"/>
  <c r="BK330"/>
  <c r="J330"/>
  <c r="J108"/>
  <c r="BK365"/>
  <c r="J365"/>
  <c r="J110"/>
  <c i="3" r="BK168"/>
  <c r="J168"/>
  <c r="J102"/>
  <c r="P186"/>
  <c r="P201"/>
  <c r="P198"/>
  <c r="BK242"/>
  <c r="J242"/>
  <c r="J111"/>
  <c r="R262"/>
  <c i="4" r="BK127"/>
  <c r="J127"/>
  <c r="J100"/>
  <c r="BK134"/>
  <c r="J134"/>
  <c r="J101"/>
  <c r="BK138"/>
  <c r="J138"/>
  <c r="J102"/>
  <c i="2" r="BK380"/>
  <c r="J380"/>
  <c r="J111"/>
  <c r="BK242"/>
  <c r="J242"/>
  <c r="J104"/>
  <c i="3" r="BK196"/>
  <c r="J196"/>
  <c r="J106"/>
  <c r="BK199"/>
  <c r="J199"/>
  <c r="J108"/>
  <c r="BK194"/>
  <c r="J194"/>
  <c r="J105"/>
  <c i="5" r="BK130"/>
  <c r="J130"/>
  <c r="J99"/>
  <c r="BK132"/>
  <c r="J132"/>
  <c r="J100"/>
  <c r="BK138"/>
  <c r="J138"/>
  <c r="J103"/>
  <c r="BK140"/>
  <c r="J140"/>
  <c r="J104"/>
  <c i="2" r="BK396"/>
  <c r="J396"/>
  <c r="J112"/>
  <c i="3" r="BK255"/>
  <c r="J255"/>
  <c r="J113"/>
  <c i="4" r="BK148"/>
  <c r="J148"/>
  <c r="J103"/>
  <c i="5" r="BK128"/>
  <c r="J128"/>
  <c r="J98"/>
  <c r="BK134"/>
  <c r="J134"/>
  <c r="J101"/>
  <c r="BK136"/>
  <c r="J136"/>
  <c r="J102"/>
  <c r="BK142"/>
  <c r="J142"/>
  <c r="J105"/>
  <c r="BK144"/>
  <c r="J144"/>
  <c r="J106"/>
  <c r="J89"/>
  <c r="BE129"/>
  <c r="BE135"/>
  <c r="BE143"/>
  <c r="E85"/>
  <c r="F123"/>
  <c r="BE131"/>
  <c r="BE137"/>
  <c r="BE139"/>
  <c r="BE141"/>
  <c r="BE133"/>
  <c r="BE145"/>
  <c i="3" r="BK198"/>
  <c r="J198"/>
  <c r="J107"/>
  <c i="4" r="J94"/>
  <c r="BE129"/>
  <c r="BE131"/>
  <c r="BE136"/>
  <c r="E113"/>
  <c i="3" r="J140"/>
  <c r="J101"/>
  <c i="4" r="F94"/>
  <c r="J119"/>
  <c r="BE133"/>
  <c r="BE140"/>
  <c r="BE139"/>
  <c r="F121"/>
  <c r="BE128"/>
  <c r="BE130"/>
  <c r="BE132"/>
  <c r="BE135"/>
  <c r="BE147"/>
  <c r="BE142"/>
  <c r="BE137"/>
  <c r="BE143"/>
  <c r="J93"/>
  <c r="BE141"/>
  <c r="BE144"/>
  <c r="BE146"/>
  <c r="BE149"/>
  <c r="BE145"/>
  <c i="3" r="F134"/>
  <c r="BE147"/>
  <c r="BE151"/>
  <c r="BE154"/>
  <c r="BE156"/>
  <c r="BE160"/>
  <c r="BE165"/>
  <c r="BE170"/>
  <c r="BE185"/>
  <c r="BE191"/>
  <c r="BE205"/>
  <c r="BE240"/>
  <c r="BE150"/>
  <c r="BE153"/>
  <c r="BE155"/>
  <c r="BE177"/>
  <c r="BE178"/>
  <c r="BE182"/>
  <c r="BE215"/>
  <c r="BE236"/>
  <c r="BE238"/>
  <c i="2" r="BK244"/>
  <c r="J244"/>
  <c r="J105"/>
  <c i="3" r="BE174"/>
  <c r="BE183"/>
  <c r="BE193"/>
  <c r="BE200"/>
  <c r="BE227"/>
  <c r="BE239"/>
  <c r="BE244"/>
  <c r="BE250"/>
  <c r="J91"/>
  <c r="J134"/>
  <c r="BE146"/>
  <c r="BE169"/>
  <c r="BE176"/>
  <c r="BE188"/>
  <c r="BE189"/>
  <c r="BE192"/>
  <c r="BE218"/>
  <c r="BE219"/>
  <c r="BE229"/>
  <c r="BE234"/>
  <c r="BE235"/>
  <c r="BE237"/>
  <c r="BE243"/>
  <c r="BE253"/>
  <c r="BE258"/>
  <c r="BE261"/>
  <c r="E125"/>
  <c r="BE141"/>
  <c r="BE143"/>
  <c r="BE159"/>
  <c r="BE226"/>
  <c r="BE254"/>
  <c i="2" r="BK135"/>
  <c r="BK134"/>
  <c r="J134"/>
  <c r="J98"/>
  <c i="3" r="F93"/>
  <c r="BE152"/>
  <c r="BE172"/>
  <c r="BE175"/>
  <c r="BE179"/>
  <c r="BE181"/>
  <c r="BE203"/>
  <c r="BE204"/>
  <c r="BE208"/>
  <c r="BE209"/>
  <c r="BE220"/>
  <c r="BE221"/>
  <c r="BE223"/>
  <c r="BE232"/>
  <c r="BE241"/>
  <c r="BE256"/>
  <c r="BE142"/>
  <c r="BE145"/>
  <c r="BE148"/>
  <c r="BE197"/>
  <c r="BE206"/>
  <c r="BE213"/>
  <c r="BE217"/>
  <c r="BE246"/>
  <c r="BE251"/>
  <c r="BE264"/>
  <c r="BE144"/>
  <c r="BE161"/>
  <c r="BE163"/>
  <c r="BE210"/>
  <c r="BE222"/>
  <c r="BE224"/>
  <c r="BE252"/>
  <c r="J133"/>
  <c r="BE187"/>
  <c r="BE195"/>
  <c r="BE202"/>
  <c r="BE207"/>
  <c r="BE211"/>
  <c r="BE259"/>
  <c r="BE158"/>
  <c r="BE164"/>
  <c r="BE167"/>
  <c r="BE173"/>
  <c r="BE214"/>
  <c r="BE216"/>
  <c r="BE245"/>
  <c r="BE247"/>
  <c r="BE263"/>
  <c r="BE149"/>
  <c r="BE184"/>
  <c r="BE190"/>
  <c r="BE228"/>
  <c r="BE230"/>
  <c r="BE231"/>
  <c r="BE233"/>
  <c r="BE157"/>
  <c r="BE162"/>
  <c r="BE166"/>
  <c r="BE171"/>
  <c r="BE212"/>
  <c r="BE249"/>
  <c r="BE260"/>
  <c i="2" r="BE188"/>
  <c r="BE289"/>
  <c r="BE307"/>
  <c r="BE333"/>
  <c r="E85"/>
  <c r="F131"/>
  <c r="BE141"/>
  <c r="BE152"/>
  <c r="BE190"/>
  <c r="BE157"/>
  <c r="BE323"/>
  <c r="BE329"/>
  <c r="BE349"/>
  <c r="BE173"/>
  <c r="BE201"/>
  <c r="BE236"/>
  <c r="BE295"/>
  <c r="BE316"/>
  <c r="BE337"/>
  <c r="BE368"/>
  <c r="BE167"/>
  <c r="BE250"/>
  <c r="BE301"/>
  <c r="BE328"/>
  <c r="BE335"/>
  <c r="BE192"/>
  <c r="BE269"/>
  <c r="BE274"/>
  <c r="BE341"/>
  <c r="BE364"/>
  <c r="BE183"/>
  <c r="BE208"/>
  <c r="BE224"/>
  <c r="BE262"/>
  <c r="BE278"/>
  <c r="BE284"/>
  <c r="BE297"/>
  <c r="BE303"/>
  <c r="BE345"/>
  <c r="BE347"/>
  <c r="BE397"/>
  <c r="BE241"/>
  <c r="BE243"/>
  <c r="BE317"/>
  <c r="J128"/>
  <c r="BE195"/>
  <c r="BE213"/>
  <c r="BE238"/>
  <c r="BE291"/>
  <c r="BE362"/>
  <c r="BE207"/>
  <c r="BE258"/>
  <c r="BE293"/>
  <c r="BE356"/>
  <c r="BE366"/>
  <c r="BE377"/>
  <c r="BE230"/>
  <c r="BE237"/>
  <c r="BE246"/>
  <c r="BE254"/>
  <c r="BE322"/>
  <c r="BE331"/>
  <c r="BE358"/>
  <c r="BE360"/>
  <c r="BE391"/>
  <c r="BE137"/>
  <c r="BE146"/>
  <c r="BE218"/>
  <c r="BE240"/>
  <c r="BE280"/>
  <c r="BE282"/>
  <c r="BE305"/>
  <c r="BE309"/>
  <c r="BE312"/>
  <c r="BE313"/>
  <c r="BE343"/>
  <c r="BE379"/>
  <c r="BE381"/>
  <c r="F36"/>
  <c i="1" r="BA96"/>
  <c i="3" r="F36"/>
  <c i="1" r="BA97"/>
  <c i="2" r="J36"/>
  <c i="1" r="AW96"/>
  <c i="3" r="F38"/>
  <c i="1" r="BC97"/>
  <c i="2" r="F37"/>
  <c i="1" r="BB96"/>
  <c r="AS94"/>
  <c i="4" r="F36"/>
  <c i="1" r="BA98"/>
  <c i="4" r="F39"/>
  <c i="1" r="BD98"/>
  <c i="5" r="F36"/>
  <c i="1" r="BC99"/>
  <c i="5" r="J34"/>
  <c i="1" r="AW99"/>
  <c i="5" r="F34"/>
  <c i="1" r="BA99"/>
  <c i="5" r="F37"/>
  <c i="1" r="BD99"/>
  <c i="3" r="J36"/>
  <c i="1" r="AW97"/>
  <c i="3" r="F37"/>
  <c i="1" r="BB97"/>
  <c i="4" r="F38"/>
  <c i="1" r="BC98"/>
  <c i="4" r="F37"/>
  <c i="1" r="BB98"/>
  <c i="4" r="J36"/>
  <c i="1" r="AW98"/>
  <c i="5" r="F35"/>
  <c i="1" r="BB99"/>
  <c i="3" r="F39"/>
  <c i="1" r="BD97"/>
  <c i="2" r="F39"/>
  <c i="1" r="BD96"/>
  <c i="2" r="F38"/>
  <c i="1" r="BC96"/>
  <c i="3" l="1" r="P139"/>
  <c r="P138"/>
  <c r="P137"/>
  <c i="1" r="AU97"/>
  <c i="3" r="BK139"/>
  <c r="J139"/>
  <c r="J100"/>
  <c i="2" r="T135"/>
  <c r="T134"/>
  <c r="R134"/>
  <c r="T244"/>
  <c i="4" r="R126"/>
  <c r="R125"/>
  <c i="3" r="R139"/>
  <c r="R138"/>
  <c r="R137"/>
  <c i="2" r="P135"/>
  <c r="P134"/>
  <c i="1" r="AU96"/>
  <c i="4" r="BK126"/>
  <c r="J126"/>
  <c r="J99"/>
  <c i="5" r="BK127"/>
  <c r="J127"/>
  <c r="J97"/>
  <c i="3" r="BK138"/>
  <c r="BK137"/>
  <c r="J137"/>
  <c i="2" r="J135"/>
  <c r="J99"/>
  <c r="J35"/>
  <c i="1" r="AV96"/>
  <c r="AT96"/>
  <c i="3" r="J32"/>
  <c i="1" r="AG97"/>
  <c i="4" r="J35"/>
  <c i="1" r="AV98"/>
  <c r="AT98"/>
  <c i="2" r="F35"/>
  <c i="1" r="AZ96"/>
  <c i="3" r="J35"/>
  <c i="1" r="AV97"/>
  <c r="AT97"/>
  <c i="5" r="J33"/>
  <c i="1" r="AV99"/>
  <c r="AT99"/>
  <c i="3" r="F35"/>
  <c i="1" r="AZ97"/>
  <c i="2" r="J32"/>
  <c i="1" r="AG96"/>
  <c r="BA95"/>
  <c r="BD95"/>
  <c r="BC95"/>
  <c r="BB95"/>
  <c i="4" r="F35"/>
  <c i="1" r="AZ98"/>
  <c i="5" r="F33"/>
  <c i="1" r="AZ99"/>
  <c i="4" l="1" r="BK125"/>
  <c r="J125"/>
  <c i="5" r="BK126"/>
  <c r="J126"/>
  <c r="J96"/>
  <c i="1" r="AN97"/>
  <c i="3" r="J98"/>
  <c r="J138"/>
  <c r="J99"/>
  <c i="1" r="AN96"/>
  <c i="3" r="J41"/>
  <c i="2" r="J41"/>
  <c i="1" r="AU95"/>
  <c r="AU94"/>
  <c r="AZ95"/>
  <c r="AV95"/>
  <c r="AW95"/>
  <c r="BB94"/>
  <c r="W31"/>
  <c r="BA94"/>
  <c r="AW94"/>
  <c r="AK30"/>
  <c r="BC94"/>
  <c r="AY94"/>
  <c r="BD94"/>
  <c r="W33"/>
  <c i="4" r="J32"/>
  <c i="1" r="AG98"/>
  <c r="AG95"/>
  <c r="AY95"/>
  <c r="AX95"/>
  <c i="4" l="1" r="J41"/>
  <c r="J98"/>
  <c i="1" r="AN98"/>
  <c r="AT95"/>
  <c r="W30"/>
  <c r="W32"/>
  <c i="5" r="J30"/>
  <c i="1" r="AG99"/>
  <c r="AX94"/>
  <c r="AZ94"/>
  <c r="AV94"/>
  <c r="AK29"/>
  <c i="5" l="1" r="J39"/>
  <c i="1" r="AN95"/>
  <c r="AN99"/>
  <c r="AG94"/>
  <c r="AK26"/>
  <c r="AK3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<sst xmlns="http://schemas.openxmlformats.org/spreadsheetml/2006/main">
  <si>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</si>
  <si>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</si>
  <si>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</si>
  <si>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</si>
  <si>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{39f49246-1c86-413b-9041-3644139177cf}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</si>
  <si>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</si>
  <si>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</si>
  <si>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</si>
  <si>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</si>
  <si>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</si>
  <si>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</si>
  <si>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</si>
  <si>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</si>
  <si>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</si>
  <si>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</si>
  <si>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Projektis29823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</si>
  <si>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</si>
  <si>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</si>
  <si>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SPOŠ D. K. n.L., budova H - 1.etapa - 3.část</t>
  </si>
  <si>
    <t>KSO:</t>
  </si>
  <si>
    <t>CC-CZ:</t>
  </si>
  <si>
    <t>Místo:</t>
  </si>
  <si>
    <t>Dvůr Králové nad Labem</t>
  </si>
  <si>
    <t>Datum:</t>
  </si>
  <si>
    <t>11. 1. 2024</t>
  </si>
  <si>
    <t>Zadavatel:</t>
  </si>
  <si>
    <t>IČ:</t>
  </si>
  <si>
    <t>SPOŠ Dvůr Králové, Elišky Krásnohorské 2069</t>
  </si>
  <si>
    <t>DIČ:</t>
  </si>
  <si>
    <t>Uchazeč:</t>
  </si>
  <si>
    <t>Vyplň údaj</t>
  </si>
  <si>
    <t>Projektant:</t>
  </si>
  <si>
    <t>Projektis DK s.r.o.,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</si>
  <si>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</si>
  <si>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</si>
  <si>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</si>
  <si>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</si>
  <si>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</si>
  <si>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</si>
  <si>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</si>
  <si>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</si>
  <si>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</si>
  <si>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</si>
  <si>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</si>
  <si>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</si>
  <si>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</si>
  <si>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</si>
  <si>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</si>
  <si>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</si>
  <si>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</si>
  <si>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</si>
  <si>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</si>
  <si>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</si>
  <si>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</si>
  <si>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</si>
  <si>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</si>
  <si>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</si>
  <si>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</si>
  <si>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</si>
  <si>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</si>
  <si>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</si>
  <si>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</si>
  <si>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</si>
  <si>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</si>
  <si>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</si>
  <si>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</si>
  <si>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</si>
  <si>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</si>
  <si>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</si>
  <si>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</si>
  <si>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</si>
  <si>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</si>
  <si>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</si>
  <si>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</si>
  <si>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</si>
  <si>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</si>
  <si>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</si>
  <si>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</si>
  <si>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</si>
  <si>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</si>
  <si>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</si>
  <si>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3</t>
  </si>
  <si>
    <t>3. část</t>
  </si>
  <si>
    <t>STA</t>
  </si>
  <si>
    <t>{b9ce361c-f7a4-479a-a2ff-2bae27f4e06b}</t>
  </si>
  <si>
    <t>2</t>
  </si>
  <si>
    <t>/</t>
  </si>
  <si>
    <t>a</t>
  </si>
  <si>
    <t>Stavební část</t>
  </si>
  <si>
    <t>Soupis</t>
  </si>
  <si>
    <t>{e63f9fab-78f8-4f24-83f7-5a50fb7147ef}</t>
  </si>
  <si>
    <t>b</t>
  </si>
  <si>
    <t>Elektroinstalace</t>
  </si>
  <si>
    <t>{3ced2f27-8b99-4e8e-b2ae-dda782537489}</t>
  </si>
  <si>
    <t>c</t>
  </si>
  <si>
    <t>Vytápění</t>
  </si>
  <si>
    <t>{bb8e0cd8-7b96-42b3-9d4f-9d6fb4752f8d}</t>
  </si>
  <si>
    <t>4</t>
  </si>
  <si>
    <t>Vedlejší náklady</t>
  </si>
  <si>
    <t>{9ca1bc24-3a85-4f7c-bb23-1932ba49e537}</t>
  </si>
  <si>
    <t>fig15</t>
  </si>
  <si>
    <t>malba tvrdých stropů a zděných stěn</t>
  </si>
  <si>
    <t>755,199</t>
  </si>
  <si>
    <t>fig53</t>
  </si>
  <si>
    <t>SDK příčka instalační tl.250 mm 2xA 12,5 mm</t>
  </si>
  <si>
    <t>104,998</t>
  </si>
  <si>
    <t>KRYCÍ LIST SOUPISU PRACÍ</t>
  </si>
  <si>
    <t>fig54</t>
  </si>
  <si>
    <t>SDK předstěna 1xH2 12,5 mm</t>
  </si>
  <si>
    <t>4,704</t>
  </si>
  <si>
    <t>fig55</t>
  </si>
  <si>
    <t>SDK předstěna 2xH2 12,5 mm</t>
  </si>
  <si>
    <t>5,746</t>
  </si>
  <si>
    <t>fig56</t>
  </si>
  <si>
    <t xml:space="preserve">SDK příčka tl.150 mm 2xA 12,5 mm </t>
  </si>
  <si>
    <t>32,695</t>
  </si>
  <si>
    <t>fig62</t>
  </si>
  <si>
    <t>minerální podhled 2.n.p.</t>
  </si>
  <si>
    <t>429,4</t>
  </si>
  <si>
    <t>Objekt:</t>
  </si>
  <si>
    <t>fig65</t>
  </si>
  <si>
    <t>keramický obklad</t>
  </si>
  <si>
    <t>8,4</t>
  </si>
  <si>
    <t>3 - 3. část</t>
  </si>
  <si>
    <t>Pdl2</t>
  </si>
  <si>
    <t>Soupis:</t>
  </si>
  <si>
    <t>Pdl3</t>
  </si>
  <si>
    <t>12,6</t>
  </si>
  <si>
    <t>a - Stavební část</t>
  </si>
  <si>
    <t>Pdl4</t>
  </si>
  <si>
    <t>334,9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</si>
  <si>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</si>
  <si>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</si>
  <si>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</si>
  <si>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</si>
  <si>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</si>
  <si>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</si>
  <si>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</si>
  <si>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</si>
  <si>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</si>
  <si>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</si>
  <si>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</si>
  <si>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</si>
  <si>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</si>
  <si>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</si>
  <si>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</si>
  <si>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</si>
  <si>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</si>
  <si>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</si>
  <si>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</si>
  <si>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</si>
  <si>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</si>
  <si>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</si>
  <si>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</si>
  <si>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</si>
  <si>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</si>
  <si>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</si>
  <si>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</si>
  <si>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</si>
  <si>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</si>
  <si>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</si>
  <si>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</si>
  <si>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</si>
  <si>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</si>
  <si>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</si>
  <si>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</si>
  <si>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</si>
  <si>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</si>
  <si>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</si>
  <si>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</si>
  <si>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</si>
  <si>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CS ÚRS 2022 02</t>
  </si>
  <si>
    <t>-1696408308</t>
  </si>
  <si>
    <t>VV</t>
  </si>
  <si>
    <t>0,88*2,09*0,45</t>
  </si>
  <si>
    <t>1,6*2,11*0,45</t>
  </si>
  <si>
    <t xml:space="preserve">Mezisoučet                                  "2.n.p."</t>
  </si>
  <si>
    <t>317234410</t>
  </si>
  <si>
    <t>Vyzdívka mezi nosníky z cihel pálených na MC</t>
  </si>
  <si>
    <t>64333300</t>
  </si>
  <si>
    <t>1,3*0,45*0,15</t>
  </si>
  <si>
    <t>1,3*0,60*0,15</t>
  </si>
  <si>
    <t>2,35*0,45*0,15</t>
  </si>
  <si>
    <t>Mezisoučet</t>
  </si>
  <si>
    <t>317944321</t>
  </si>
  <si>
    <t>Válcované nosníky do č.12 dodatečně osazované do připravených otvorů</t>
  </si>
  <si>
    <t>t</t>
  </si>
  <si>
    <t>1894956991</t>
  </si>
  <si>
    <t>1,2*1*11,1*0,001</t>
  </si>
  <si>
    <t>1,3*3*11,1*0,001</t>
  </si>
  <si>
    <t xml:space="preserve">Mezisoučet                                                    "I 120"</t>
  </si>
  <si>
    <t>Součet</t>
  </si>
  <si>
    <t>317944323</t>
  </si>
  <si>
    <t>Válcované nosníky č.14 až 22 dodatečně osazované do připravených otvorů</t>
  </si>
  <si>
    <t>935429365</t>
  </si>
  <si>
    <t>2,35*3*14,3*0,001</t>
  </si>
  <si>
    <t xml:space="preserve">Mezisoučet                                  "I 140"</t>
  </si>
  <si>
    <t>6</t>
  </si>
  <si>
    <t>Úpravy povrchů, podlahy a osazování výplní</t>
  </si>
  <si>
    <t>5</t>
  </si>
  <si>
    <t>612325421</t>
  </si>
  <si>
    <t>Oprava vnitřní vápenocementové štukové omítky stěn v rozsahu plochy do 10 %</t>
  </si>
  <si>
    <t>m2</t>
  </si>
  <si>
    <t>-1743213871</t>
  </si>
  <si>
    <t xml:space="preserve">(10,0+2,77+9,7)*(3,0+4,83)/2                            "201a"</t>
  </si>
  <si>
    <t xml:space="preserve">(4,35+15,1)*2*3,1                                                   "201b"</t>
  </si>
  <si>
    <t xml:space="preserve">(23,5+6,0)*2*3,1                                              "204,207,208"</t>
  </si>
  <si>
    <t xml:space="preserve">(9,39+12,23)*2*3,1                                           "212,212a,b,c"      </t>
  </si>
  <si>
    <t xml:space="preserve">(6,56+5,66)*2*3,1                                              "213,213a,214b"</t>
  </si>
  <si>
    <t xml:space="preserve">(4,36+3,32)*2*3,1                                                     "216"</t>
  </si>
  <si>
    <t xml:space="preserve">(9,91+0,6+6,9+9,6+7,16)*3,1                                "218"</t>
  </si>
  <si>
    <t xml:space="preserve">Mezisoučet                                                                "2.n.p."</t>
  </si>
  <si>
    <t>fig13</t>
  </si>
  <si>
    <t>632451103</t>
  </si>
  <si>
    <t>Cementový samonivelační potěr ze suchých směsí tl přes 5 do 10 mm</t>
  </si>
  <si>
    <t>372807813</t>
  </si>
  <si>
    <t xml:space="preserve">12,6                             "keramická dlažba"</t>
  </si>
  <si>
    <t xml:space="preserve">Mezisoučet                              "Pdl3"</t>
  </si>
  <si>
    <t xml:space="preserve">57,0+13,9+54,8+113,9+15,2+9,8+70,3                         "PVC"</t>
  </si>
  <si>
    <t xml:space="preserve">Mezisoučet                               "Pdl4"</t>
  </si>
  <si>
    <t>7</t>
  </si>
  <si>
    <t>M</t>
  </si>
  <si>
    <t>99999901</t>
  </si>
  <si>
    <t>výpis podlahových ploch - neoceňovat</t>
  </si>
  <si>
    <t>8</t>
  </si>
  <si>
    <t>1880687336</t>
  </si>
  <si>
    <t>Pdl1</t>
  </si>
  <si>
    <t xml:space="preserve">Mezisoučet                                                  "Pdl1"</t>
  </si>
  <si>
    <t xml:space="preserve">Mezisoučet                                                   "Pdl2"</t>
  </si>
  <si>
    <t xml:space="preserve">Mezisoučet                                                   "Pdl3"   </t>
  </si>
  <si>
    <t>57,0+13,9+54,8+113,9+15,2+9,8+70,3</t>
  </si>
  <si>
    <t xml:space="preserve">Mezisoučet                                                    "Pdl4"</t>
  </si>
  <si>
    <t>Pdl5</t>
  </si>
  <si>
    <t xml:space="preserve">Mezisoučet                                                     "Pdl5"</t>
  </si>
  <si>
    <t>Pdl6</t>
  </si>
  <si>
    <t xml:space="preserve">Mezisoučet                                                       "Pdl6"</t>
  </si>
  <si>
    <t>642944121</t>
  </si>
  <si>
    <t>Osazování ocelových zárubní dodatečné pl do 2,5 m2</t>
  </si>
  <si>
    <t>kus</t>
  </si>
  <si>
    <t>269734074</t>
  </si>
  <si>
    <t xml:space="preserve">1                                       "2"   </t>
  </si>
  <si>
    <t xml:space="preserve">2+4                                  "4"</t>
  </si>
  <si>
    <t xml:space="preserve">1+1                                      "5"</t>
  </si>
  <si>
    <t>9</t>
  </si>
  <si>
    <t>55331486</t>
  </si>
  <si>
    <t>zárubeň jednokřídlá ocelová pro zdění tl stěny 110-150mm rozměru 700/1970, 2100mm</t>
  </si>
  <si>
    <t>338047085</t>
  </si>
  <si>
    <t xml:space="preserve">1                                    "2"   </t>
  </si>
  <si>
    <t>10</t>
  </si>
  <si>
    <t>55331487</t>
  </si>
  <si>
    <t>zárubeň jednokřídlá ocelová pro zdění tl stěny 110-150mm rozměru 800/1970, 2100mm</t>
  </si>
  <si>
    <t>44968341</t>
  </si>
  <si>
    <t xml:space="preserve">2+4                                          "4"</t>
  </si>
  <si>
    <t>11</t>
  </si>
  <si>
    <t>55331488</t>
  </si>
  <si>
    <t>zárubeň jednokřídlá ocelová pro zdění tl stěny 110-150mm rozměru 900/1970, 2100mm</t>
  </si>
  <si>
    <t>1933035209</t>
  </si>
  <si>
    <t xml:space="preserve">1+1                                             "5"</t>
  </si>
  <si>
    <t>Ostatní konstrukce a práce, bourání</t>
  </si>
  <si>
    <t>12</t>
  </si>
  <si>
    <t>949101111</t>
  </si>
  <si>
    <t>Lešení pomocné pro objekty pozemních staveb s lešeňovou podlahou v do 1,9 m zatížení do 150 kg/m2</t>
  </si>
  <si>
    <t>258855054</t>
  </si>
  <si>
    <t xml:space="preserve">Mezisoučet                                        "1.n.p."</t>
  </si>
  <si>
    <t>27,6+66,0</t>
  </si>
  <si>
    <t>57,0+13,9+54,8+113,9+39,0+70,3</t>
  </si>
  <si>
    <t xml:space="preserve">Mezisoučet                                          "2.n.p."</t>
  </si>
  <si>
    <t>13</t>
  </si>
  <si>
    <t>952901111</t>
  </si>
  <si>
    <t>Vyčištění budov bytové a občanské výstavby při výšce podlaží do 4 m</t>
  </si>
  <si>
    <t>564969223</t>
  </si>
  <si>
    <t xml:space="preserve">Mezisoučet                                            "1.n.p."</t>
  </si>
  <si>
    <t>(27,24+24,0)/2*26,36</t>
  </si>
  <si>
    <t>-(10,5*5,9+3,2*4,8+12,0*6,7)</t>
  </si>
  <si>
    <t xml:space="preserve">Mezisoučet                                              "2.n.p." </t>
  </si>
  <si>
    <t>14</t>
  </si>
  <si>
    <t>449321141</t>
  </si>
  <si>
    <t>M+D bezpečnostní tabulky</t>
  </si>
  <si>
    <t>kpl</t>
  </si>
  <si>
    <t>-1167527280</t>
  </si>
  <si>
    <t>962031132</t>
  </si>
  <si>
    <t>Bourání příček z cihel pálených na MVC tl do 100 mm</t>
  </si>
  <si>
    <t>-1936804270</t>
  </si>
  <si>
    <t xml:space="preserve">Mezisoučet                              "1.n.p."</t>
  </si>
  <si>
    <t>(5,89+3,19+3,5+3,75+4,97+2,25+4,4+5,6+2,0+4,4+4,61)*3,36</t>
  </si>
  <si>
    <t xml:space="preserve">Mezisoučet                                 "2.n.p."</t>
  </si>
  <si>
    <t>16</t>
  </si>
  <si>
    <t>968072455</t>
  </si>
  <si>
    <t>Vybourání kovových dveřních zárubní pl do 2 m2</t>
  </si>
  <si>
    <t>1836787995</t>
  </si>
  <si>
    <t>0,8*1,97*7</t>
  </si>
  <si>
    <t>0,9*1,97*1</t>
  </si>
  <si>
    <t>1,1*1,97*2</t>
  </si>
  <si>
    <t>17</t>
  </si>
  <si>
    <t>971033651</t>
  </si>
  <si>
    <t>Vybourání otvorů ve zdivu cihelném pl do 4 m2 na MVC nebo MV tl do 600 mm</t>
  </si>
  <si>
    <t>-1241916904</t>
  </si>
  <si>
    <t xml:space="preserve">Mezisoučet                                                     "1.n.p."</t>
  </si>
  <si>
    <t>1,0*2,1*0,49</t>
  </si>
  <si>
    <t>1,0*2,1*0,63</t>
  </si>
  <si>
    <t xml:space="preserve">Mezisoučet                                                       "2.n.p."</t>
  </si>
  <si>
    <t>18</t>
  </si>
  <si>
    <t>974031664</t>
  </si>
  <si>
    <t>Vysekání rýh ve zdivu cihelném pro vtahování nosníků hl do 150 mm v do 150 mm</t>
  </si>
  <si>
    <t>m</t>
  </si>
  <si>
    <t>-51736933</t>
  </si>
  <si>
    <t>1,2*1</t>
  </si>
  <si>
    <t>1,3*3</t>
  </si>
  <si>
    <t>2,35*3</t>
  </si>
  <si>
    <t>19</t>
  </si>
  <si>
    <t>978059541</t>
  </si>
  <si>
    <t>Odsekání a odebrání obkladů stěn z vnitřních obkládaček plochy přes 1 m2</t>
  </si>
  <si>
    <t>-457678221</t>
  </si>
  <si>
    <t>1,0*1,5*3</t>
  </si>
  <si>
    <t>1,5*1,5*1</t>
  </si>
  <si>
    <t xml:space="preserve">Mezisoučet                                     "2.n.p."</t>
  </si>
  <si>
    <t>997</t>
  </si>
  <si>
    <t>Přesun sutě</t>
  </si>
  <si>
    <t>20</t>
  </si>
  <si>
    <t>997013153</t>
  </si>
  <si>
    <t>Vnitrostaveništní doprava suti a vybouraných hmot pro budovy v přes 9 do 12 m s omezením mechanizace</t>
  </si>
  <si>
    <t>-1046453006</t>
  </si>
  <si>
    <t>997013501</t>
  </si>
  <si>
    <t>Odvoz suti a vybouraných hmot na skládku nebo meziskládku do 1 km se složením</t>
  </si>
  <si>
    <t>-69388916</t>
  </si>
  <si>
    <t>22</t>
  </si>
  <si>
    <t>997013509</t>
  </si>
  <si>
    <t>Příplatek k odvozu suti a vybouraných hmot na skládku ZKD 1 km přes 1 km</t>
  </si>
  <si>
    <t>1592150068</t>
  </si>
  <si>
    <t>28,098*9 'Přepočtené koeficientem množství</t>
  </si>
  <si>
    <t>23</t>
  </si>
  <si>
    <t>997013631</t>
  </si>
  <si>
    <t>Poplatek za uložení na skládce (skládkovné) stavebního odpadu směsného kód odpadu 17 09 04</t>
  </si>
  <si>
    <t>-1249714123</t>
  </si>
  <si>
    <t>24</t>
  </si>
  <si>
    <t>997013869</t>
  </si>
  <si>
    <t>Poplatek za uložení stavebního odpadu na recyklační skládce (skládkovné) ze směsí betonu, cihel a keramických výrobků kód odpadu 17 01 07</t>
  </si>
  <si>
    <t>440030264</t>
  </si>
  <si>
    <t>998</t>
  </si>
  <si>
    <t>Přesun hmot</t>
  </si>
  <si>
    <t>25</t>
  </si>
  <si>
    <t>998017002</t>
  </si>
  <si>
    <t>Přesun hmot s omezením mechanizace pro budovy v přes 6 do 12 m</t>
  </si>
  <si>
    <t>401798630</t>
  </si>
  <si>
    <t>PSV</t>
  </si>
  <si>
    <t>Práce a dodávky PSV</t>
  </si>
  <si>
    <t>763</t>
  </si>
  <si>
    <t>Konstrukce suché výstavby</t>
  </si>
  <si>
    <t>26</t>
  </si>
  <si>
    <t>763111313</t>
  </si>
  <si>
    <t>SDK příčka tl 100 mm profil CW+UW 75 desky 1xA 12,5 bez izolace do EI 30</t>
  </si>
  <si>
    <t>954097808</t>
  </si>
  <si>
    <t>2,7*3,8</t>
  </si>
  <si>
    <t>2,7*3,3</t>
  </si>
  <si>
    <t xml:space="preserve">Mezisoučet                 "provizorní příčka"</t>
  </si>
  <si>
    <t>27</t>
  </si>
  <si>
    <t>763111417</t>
  </si>
  <si>
    <t>SDK příčka tl 150 mm profil CW+UW 100 desky 2xA 12,5 s izolací EI 60 Rw do 56 dB</t>
  </si>
  <si>
    <t>-123026252</t>
  </si>
  <si>
    <t>(2,75+2,75)*3,64</t>
  </si>
  <si>
    <t>3,9*3,25</t>
  </si>
  <si>
    <t xml:space="preserve">Mezisoučet                                 "SN4"</t>
  </si>
  <si>
    <t>28</t>
  </si>
  <si>
    <t>763111717</t>
  </si>
  <si>
    <t>SDK příčka základní penetrační nátěr (oboustranně)</t>
  </si>
  <si>
    <t>407220887</t>
  </si>
  <si>
    <t>29</t>
  </si>
  <si>
    <t>763111811</t>
  </si>
  <si>
    <t>Demontáž SDK příčky s jednoduchou ocelovou nosnou konstrukcí opláštění jednoduché</t>
  </si>
  <si>
    <t>-677194539</t>
  </si>
  <si>
    <t>30</t>
  </si>
  <si>
    <t>763113314</t>
  </si>
  <si>
    <t>SDK příčka instalační tl 205 - 700 mm zdvojený profil CW+UW 75 desky 2xA 12,5 s izolací EI 60 Rw do 54 dB</t>
  </si>
  <si>
    <t>1778641040</t>
  </si>
  <si>
    <t xml:space="preserve">Mezisoučet                                    "1.n.p."</t>
  </si>
  <si>
    <t>(5,64+5,64+3,56)*3,36</t>
  </si>
  <si>
    <t>9,29*3,64</t>
  </si>
  <si>
    <t>6,56*3,25</t>
  </si>
  <si>
    <t xml:space="preserve">Součet                                                 "SN1"</t>
  </si>
  <si>
    <t>31</t>
  </si>
  <si>
    <t>763121426</t>
  </si>
  <si>
    <t>SDK stěna předsazená tl 112,5 mm profil CW+UW 100 deska 1xH2 12,5 bez izolace EI 15</t>
  </si>
  <si>
    <t>598821971</t>
  </si>
  <si>
    <t xml:space="preserve">Mezisoučet                                         "1.n.p."</t>
  </si>
  <si>
    <t>(0,35+0,25+0,25+0,55)*3,36</t>
  </si>
  <si>
    <t>32</t>
  </si>
  <si>
    <t>763121466</t>
  </si>
  <si>
    <t>SDK stěna předsazená tl 100 mm profil CW+UW 75 desky 2xDFH2 12,5 s izolací EI 45</t>
  </si>
  <si>
    <t>2058901829</t>
  </si>
  <si>
    <t>(0,4+1,09+0,4)*3,04</t>
  </si>
  <si>
    <t xml:space="preserve">Mezisoučet                                       "2.n.p."</t>
  </si>
  <si>
    <t xml:space="preserve">Součet                                                    "SN3"</t>
  </si>
  <si>
    <t>33</t>
  </si>
  <si>
    <t>763121714</t>
  </si>
  <si>
    <t>SDK stěna předsazená základní penetrační nátěr</t>
  </si>
  <si>
    <t>1144490747</t>
  </si>
  <si>
    <t>fig54+fig55</t>
  </si>
  <si>
    <t>34</t>
  </si>
  <si>
    <t>763131752</t>
  </si>
  <si>
    <t>Montáž jedné vrstvy tepelné izolace do SDK podhledu</t>
  </si>
  <si>
    <t>-2129934791</t>
  </si>
  <si>
    <t>fig62*2</t>
  </si>
  <si>
    <t>35</t>
  </si>
  <si>
    <t>63148104</t>
  </si>
  <si>
    <t>deska tepelně izolační minerální univerzální λ=0,038-0,039 tl 100mm</t>
  </si>
  <si>
    <t>-577499880</t>
  </si>
  <si>
    <t>fig62*2*1,02</t>
  </si>
  <si>
    <t>36</t>
  </si>
  <si>
    <t>763431001</t>
  </si>
  <si>
    <t>Montáž minerálního podhledu s vyjímatelnými panely vel. do 0,36 m2 na zavěšený viditelný rošt</t>
  </si>
  <si>
    <t>-1068396703</t>
  </si>
  <si>
    <t>fig61</t>
  </si>
  <si>
    <t xml:space="preserve">Součet                                                  "Pdhl1"</t>
  </si>
  <si>
    <t>66,0+57,0+13,9+54,8+113,9+39,0+14,5+70,3</t>
  </si>
  <si>
    <t xml:space="preserve">Mezisoučet                                        "2.n.p."</t>
  </si>
  <si>
    <t xml:space="preserve">Součet                                                   "Pdhl2"</t>
  </si>
  <si>
    <t>37</t>
  </si>
  <si>
    <t>59036513</t>
  </si>
  <si>
    <t>deska podhledová minerální rovná bílá jemná hladká 15x600x600mm</t>
  </si>
  <si>
    <t>2105418121</t>
  </si>
  <si>
    <t>fig62*1,05</t>
  </si>
  <si>
    <t>38</t>
  </si>
  <si>
    <t>998763302</t>
  </si>
  <si>
    <t>Přesun hmot tonážní pro sádrokartonové konstrukce v objektech v přes 6 do 12 m</t>
  </si>
  <si>
    <t>-718173532</t>
  </si>
  <si>
    <t>766</t>
  </si>
  <si>
    <t>Konstrukce truhlářské</t>
  </si>
  <si>
    <t>39</t>
  </si>
  <si>
    <t>766621221</t>
  </si>
  <si>
    <t>Montáž dřevěných oken plochy přes 1 m2 otevíravých výšky do 1,5 m s rámem do panelů</t>
  </si>
  <si>
    <t>2093879035</t>
  </si>
  <si>
    <t xml:space="preserve">1,5*0,7*1                                    "6"</t>
  </si>
  <si>
    <t>40</t>
  </si>
  <si>
    <t>61110010</t>
  </si>
  <si>
    <t>okno dřevěné otevíravé/sklopné dvojsklo přes plochu 1m2 do v 1,5m</t>
  </si>
  <si>
    <t>1191680060</t>
  </si>
  <si>
    <t>41</t>
  </si>
  <si>
    <t>766660001</t>
  </si>
  <si>
    <t>Montáž dveřních křídel otvíravých jednokřídlových š do 0,8 m do ocelové zárubně</t>
  </si>
  <si>
    <t>78822616</t>
  </si>
  <si>
    <t>42</t>
  </si>
  <si>
    <t>61162025</t>
  </si>
  <si>
    <t>dveře jednokřídlé dřevotřískové povrch fóliový plné 700x1970-2100mm</t>
  </si>
  <si>
    <t>1850910881</t>
  </si>
  <si>
    <t xml:space="preserve">1+0                                  "2"   </t>
  </si>
  <si>
    <t>43</t>
  </si>
  <si>
    <t>61162026</t>
  </si>
  <si>
    <t>dveře jednokřídlé dřevotřískové povrch fóliový plné 800x1970-2100mm</t>
  </si>
  <si>
    <t>1304586083</t>
  </si>
  <si>
    <t>44</t>
  </si>
  <si>
    <t>766660022</t>
  </si>
  <si>
    <t>Montáž dveřních křídel otvíravých jednokřídlových š přes 0,8 m požárních do ocelové zárubně</t>
  </si>
  <si>
    <t>-1178177943</t>
  </si>
  <si>
    <t>45</t>
  </si>
  <si>
    <t>611653401</t>
  </si>
  <si>
    <t>dveře jednokřídlé dřevotřískové protipožární EI (EW) 30 D3 povrch lakovaný prosklené 900x1970-2100mm</t>
  </si>
  <si>
    <t>1596569693</t>
  </si>
  <si>
    <t>46</t>
  </si>
  <si>
    <t>766660717</t>
  </si>
  <si>
    <t>Montáž dveřních křídel samozavírače na ocelovou zárubeň</t>
  </si>
  <si>
    <t>-716632153</t>
  </si>
  <si>
    <t xml:space="preserve">2                                       "5"</t>
  </si>
  <si>
    <t>47</t>
  </si>
  <si>
    <t>54917250</t>
  </si>
  <si>
    <t>samozavírač dveří hydraulický</t>
  </si>
  <si>
    <t>373727761</t>
  </si>
  <si>
    <t>48</t>
  </si>
  <si>
    <t>766660720</t>
  </si>
  <si>
    <t>Osazení větrací mřížky s vyříznutím otvoru</t>
  </si>
  <si>
    <t>-631698982</t>
  </si>
  <si>
    <t xml:space="preserve">1                                         "2"</t>
  </si>
  <si>
    <t>49</t>
  </si>
  <si>
    <t>42972106</t>
  </si>
  <si>
    <t>mřížka větrací do dřeva kovová 80x400mm</t>
  </si>
  <si>
    <t>-2256357</t>
  </si>
  <si>
    <t>50</t>
  </si>
  <si>
    <t>766660728</t>
  </si>
  <si>
    <t>Montáž dveřního interiérového kování - zámku</t>
  </si>
  <si>
    <t>-477443820</t>
  </si>
  <si>
    <t xml:space="preserve">2                                      "5"</t>
  </si>
  <si>
    <t>51</t>
  </si>
  <si>
    <t>54926004</t>
  </si>
  <si>
    <t>zámek zadlabací magnetický s protiplechem rozteč 72x55mm</t>
  </si>
  <si>
    <t>75013814</t>
  </si>
  <si>
    <t>52</t>
  </si>
  <si>
    <t>766660729</t>
  </si>
  <si>
    <t>Montáž dveřního interiérového kování - štítku s klikou</t>
  </si>
  <si>
    <t>1319178476</t>
  </si>
  <si>
    <t>53</t>
  </si>
  <si>
    <t>54914123</t>
  </si>
  <si>
    <t>kování rozetové klika/klika</t>
  </si>
  <si>
    <t>2013086834</t>
  </si>
  <si>
    <t>54</t>
  </si>
  <si>
    <t>998766102</t>
  </si>
  <si>
    <t>Přesun hmot tonážní pro kce truhlářské v objektech v přes 6 do 12 m</t>
  </si>
  <si>
    <t>891324926</t>
  </si>
  <si>
    <t>771</t>
  </si>
  <si>
    <t>Podlahy z dlaždic</t>
  </si>
  <si>
    <t>55</t>
  </si>
  <si>
    <t>771121011</t>
  </si>
  <si>
    <t>Nátěr penetrační na podlahu</t>
  </si>
  <si>
    <t>692694080</t>
  </si>
  <si>
    <t>56</t>
  </si>
  <si>
    <t>771474113</t>
  </si>
  <si>
    <t>Montáž soklů z dlaždic keramických rovných flexibilní lepidlo v přes 90 do 120 mm</t>
  </si>
  <si>
    <t>-163643830</t>
  </si>
  <si>
    <t>57</t>
  </si>
  <si>
    <t>771574243</t>
  </si>
  <si>
    <t>Montáž podlah keramických pro mechanické zatížení hladkých lepených flexibilním lepidlem přes 9 do 12 ks/m2</t>
  </si>
  <si>
    <t>1954087009</t>
  </si>
  <si>
    <t>58</t>
  </si>
  <si>
    <t>59761434</t>
  </si>
  <si>
    <t>dlažba keramická slinutá hladká do interiéru i exteriéru pro vysoké mechanické namáhání přes 9 do 12ks/m2</t>
  </si>
  <si>
    <t>1164117538</t>
  </si>
  <si>
    <t>Pdl3*1,1</t>
  </si>
  <si>
    <t>Pdl3*0,1*1,1</t>
  </si>
  <si>
    <t>59</t>
  </si>
  <si>
    <t>998771102</t>
  </si>
  <si>
    <t>Přesun hmot tonážní pro podlahy z dlaždic v objektech v přes 6 do 12 m</t>
  </si>
  <si>
    <t>-1397784249</t>
  </si>
  <si>
    <t>776</t>
  </si>
  <si>
    <t>Podlahy povlakové</t>
  </si>
  <si>
    <t>60</t>
  </si>
  <si>
    <t>776111112</t>
  </si>
  <si>
    <t>Broušení betonového podkladu povlakových podlah</t>
  </si>
  <si>
    <t>-1935483215</t>
  </si>
  <si>
    <t>Pdl2+Pdl4</t>
  </si>
  <si>
    <t>61</t>
  </si>
  <si>
    <t>776111311</t>
  </si>
  <si>
    <t>Vysátí podkladu povlakových podlah</t>
  </si>
  <si>
    <t>754796738</t>
  </si>
  <si>
    <t>62</t>
  </si>
  <si>
    <t>776121112</t>
  </si>
  <si>
    <t>Vodou ředitelná penetrace savého podkladu povlakových podlah</t>
  </si>
  <si>
    <t>61367730</t>
  </si>
  <si>
    <t>63</t>
  </si>
  <si>
    <t>776201811</t>
  </si>
  <si>
    <t>Demontáž lepených povlakových podlah bez podložky ručně</t>
  </si>
  <si>
    <t>2115334487</t>
  </si>
  <si>
    <t xml:space="preserve">39,6+4,5+11,9+12,1+83,6+37,0+61,5+68,5                  "PVC"</t>
  </si>
  <si>
    <t xml:space="preserve">50,4+42,2                                                      "koberec"</t>
  </si>
  <si>
    <t xml:space="preserve">Mezisoučet                                "1.n.p."</t>
  </si>
  <si>
    <t xml:space="preserve">5,5+2,6+63,4                                                 "PVC"</t>
  </si>
  <si>
    <t>64</t>
  </si>
  <si>
    <t>776221111</t>
  </si>
  <si>
    <t>Lepení pásů z PVC standardním lepidlem</t>
  </si>
  <si>
    <t>-397042126</t>
  </si>
  <si>
    <t>65</t>
  </si>
  <si>
    <t>28411122</t>
  </si>
  <si>
    <t>PVC vinyl protiskluzný tl 2mm, nášlapná vrstva 0.85mm, hořlavost Bfl-s1, smykové tření µ 0.6, třída zátěže 34/43, protiskluznost R10 B</t>
  </si>
  <si>
    <t>2114141779</t>
  </si>
  <si>
    <t>(Pdl2+Pdl4)*1,1</t>
  </si>
  <si>
    <t>66</t>
  </si>
  <si>
    <t>776411111</t>
  </si>
  <si>
    <t>Montáž obvodových soklíků výšky do 80 mm</t>
  </si>
  <si>
    <t>-1433102011</t>
  </si>
  <si>
    <t>67</t>
  </si>
  <si>
    <t>28411009</t>
  </si>
  <si>
    <t>lišta soklová PVC 18x80mm</t>
  </si>
  <si>
    <t>1600212537</t>
  </si>
  <si>
    <t>(Pdl2+Pdl4)*1,05</t>
  </si>
  <si>
    <t>68</t>
  </si>
  <si>
    <t>998776102</t>
  </si>
  <si>
    <t>Přesun hmot tonážní pro podlahy povlakové v objektech v přes 6 do 12 m</t>
  </si>
  <si>
    <t>-1072443547</t>
  </si>
  <si>
    <t>781</t>
  </si>
  <si>
    <t>Dokončovací práce - obklady</t>
  </si>
  <si>
    <t>69</t>
  </si>
  <si>
    <t>781121011</t>
  </si>
  <si>
    <t>Nátěr penetrační na stěnu</t>
  </si>
  <si>
    <t>-935893557</t>
  </si>
  <si>
    <t>70</t>
  </si>
  <si>
    <t>781474112</t>
  </si>
  <si>
    <t>Montáž obkladů vnitřních keramických hladkých přes 9 do 12 ks/m2 lepených flexibilním lepidlem</t>
  </si>
  <si>
    <t>62536660</t>
  </si>
  <si>
    <t xml:space="preserve">Mezisoučet                                 "1.n.p."</t>
  </si>
  <si>
    <t xml:space="preserve">1,1*1,5                                       "204"</t>
  </si>
  <si>
    <t xml:space="preserve">1,0*1,5                                       "208"</t>
  </si>
  <si>
    <t xml:space="preserve">1,0*1,5                                       "212"</t>
  </si>
  <si>
    <t xml:space="preserve">1,0*1,5                                       "213"</t>
  </si>
  <si>
    <t xml:space="preserve">1,5*1,5                                      "218"</t>
  </si>
  <si>
    <t xml:space="preserve">Mezisoučet                             "2.n.p."</t>
  </si>
  <si>
    <t>71</t>
  </si>
  <si>
    <t>59761026</t>
  </si>
  <si>
    <t>obklad keramický hladký do 12ks/m2</t>
  </si>
  <si>
    <t>-347234885</t>
  </si>
  <si>
    <t>fig65*1,1</t>
  </si>
  <si>
    <t>72</t>
  </si>
  <si>
    <t>998781102</t>
  </si>
  <si>
    <t>Přesun hmot tonážní pro obklady keramické v objektech v přes 6 do 12 m</t>
  </si>
  <si>
    <t>2078346156</t>
  </si>
  <si>
    <t>784</t>
  </si>
  <si>
    <t>Dokončovací práce - malby a tapety</t>
  </si>
  <si>
    <t>73</t>
  </si>
  <si>
    <t>784181101</t>
  </si>
  <si>
    <t>Základní akrylátová jednonásobná bezbarvá penetrace podkladu v místnostech v do 3,80 m</t>
  </si>
  <si>
    <t>-1136846927</t>
  </si>
  <si>
    <t xml:space="preserve">(9,7+2,77)*2*3,35                                                     "201a"</t>
  </si>
  <si>
    <t xml:space="preserve">(4,35+15,1)*2*3,23                                                   "201b"</t>
  </si>
  <si>
    <t xml:space="preserve">(23,5+6,0)*2*3,1                                                "204,207,208"</t>
  </si>
  <si>
    <t xml:space="preserve">(9,35+12,23)*2*3,1                                            "212,a,b,c"</t>
  </si>
  <si>
    <t xml:space="preserve">(6,56+5,66)*2*3,1                                             "213,a,214b"</t>
  </si>
  <si>
    <t xml:space="preserve">(4,36+3,32)*2*3,1                                                  "216"</t>
  </si>
  <si>
    <t xml:space="preserve">(9,91+0,6+6,9+9,6+7,16)*3,1                            "218"</t>
  </si>
  <si>
    <t xml:space="preserve">Mezisoučet                                                                "2.n.p. stěny"</t>
  </si>
  <si>
    <t>74</t>
  </si>
  <si>
    <t>784221101</t>
  </si>
  <si>
    <t>Dvojnásobné bílé malby ze směsí za sucha dobře otěruvzdorných v místnostech do 3,80 m</t>
  </si>
  <si>
    <t>-2096201695</t>
  </si>
  <si>
    <t>(fig53+fig56)*2</t>
  </si>
  <si>
    <t>HZS</t>
  </si>
  <si>
    <t>Hodinové zúčtovací sazby</t>
  </si>
  <si>
    <t>75</t>
  </si>
  <si>
    <t>HZS1291</t>
  </si>
  <si>
    <t>Hodinová zúčtovací sazba pomocný stavební dělník</t>
  </si>
  <si>
    <t>hod</t>
  </si>
  <si>
    <t>512</t>
  </si>
  <si>
    <t>536503179</t>
  </si>
  <si>
    <t xml:space="preserve">100                           "vyklízení nábytku a zařízení"</t>
  </si>
  <si>
    <t>b - Elektroinstalace</t>
  </si>
  <si>
    <t xml:space="preserve"> </t>
  </si>
  <si>
    <t>M - Práce a dodávky M</t>
  </si>
  <si>
    <t xml:space="preserve">    211-M - Elektromontáže - materiál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</si>
  <si>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</si>
  <si>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</si>
  <si>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</si>
  <si>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</t>
  </si>
  <si>
    <t xml:space="preserve">    212-M - Elektromontáže - prořez</t>
  </si>
  <si>
    <t xml:space="preserve">    213-M - Elektromontáže - materiál podružný</t>
  </si>
  <si>
    <t xml:space="preserve">    214-M - Elektromontáže</t>
  </si>
  <si>
    <t xml:space="preserve">      D1 - Montáž rozvaděčů</t>
  </si>
  <si>
    <t xml:space="preserve">    215-M - Elektromontáže</t>
  </si>
  <si>
    <t xml:space="preserve">    216-M - Elektromontáže - ostatní náklady</t>
  </si>
  <si>
    <t xml:space="preserve">    217-M - Elektromontáže</t>
  </si>
  <si>
    <t>Práce a dodávky M</t>
  </si>
  <si>
    <t>211-M</t>
  </si>
  <si>
    <t>Elektromontáže - materiál</t>
  </si>
  <si>
    <t>D2</t>
  </si>
  <si>
    <t>Úložný materiál</t>
  </si>
  <si>
    <t>000321162</t>
  </si>
  <si>
    <t>trubka ohebná PVC 16</t>
  </si>
  <si>
    <t>000321164</t>
  </si>
  <si>
    <t>trubka ohebná PVC 25</t>
  </si>
  <si>
    <t>000321165</t>
  </si>
  <si>
    <t>trubka ohebná PVC 32</t>
  </si>
  <si>
    <t>000321126</t>
  </si>
  <si>
    <t>trubka ohebná PVC 40</t>
  </si>
  <si>
    <t>000321503</t>
  </si>
  <si>
    <t>trubka ochranná korudovaná 75mm</t>
  </si>
  <si>
    <t>000322112</t>
  </si>
  <si>
    <t>trubka PVC tuhá 16</t>
  </si>
  <si>
    <t>000333021</t>
  </si>
  <si>
    <t>lišta vkládací PVC 18x13</t>
  </si>
  <si>
    <t>000333111</t>
  </si>
  <si>
    <t>lišta vkládací PVC 20x20</t>
  </si>
  <si>
    <t>000333151</t>
  </si>
  <si>
    <t>lišta vkládací PVC 40x20</t>
  </si>
  <si>
    <t>000333161</t>
  </si>
  <si>
    <t>lišta vkládací PVC 40x40</t>
  </si>
  <si>
    <t>000333171</t>
  </si>
  <si>
    <t>lišta vkládací PVC 120x40</t>
  </si>
  <si>
    <t>000363033</t>
  </si>
  <si>
    <t>žlab drátěnný 150x50</t>
  </si>
  <si>
    <t>000363084</t>
  </si>
  <si>
    <t>spojka kabelového žlabu</t>
  </si>
  <si>
    <t>ks</t>
  </si>
  <si>
    <t>000363103</t>
  </si>
  <si>
    <t>držák kabelového žlabu závěs</t>
  </si>
  <si>
    <t>000363100</t>
  </si>
  <si>
    <t>držák krabic kabelového žlabu</t>
  </si>
  <si>
    <t>000363073</t>
  </si>
  <si>
    <t>přepážka kabelového žlabu 50mm</t>
  </si>
  <si>
    <t>000363093</t>
  </si>
  <si>
    <t>spojovací materiál kabelového žlabu</t>
  </si>
  <si>
    <t>000363253</t>
  </si>
  <si>
    <t>závitová tyč M8</t>
  </si>
  <si>
    <t>000311115</t>
  </si>
  <si>
    <t>krabice přístrojová KP68</t>
  </si>
  <si>
    <t>000311111</t>
  </si>
  <si>
    <t>krabice přístrojová KP68 do sádrokartonu</t>
  </si>
  <si>
    <t>000311116</t>
  </si>
  <si>
    <t>krabice odbočná KO68</t>
  </si>
  <si>
    <t>000311116.1</t>
  </si>
  <si>
    <t>krabice odbočná KO68 do sádrokartonu</t>
  </si>
  <si>
    <t>000311315</t>
  </si>
  <si>
    <t>krabice odbočná KO97/5</t>
  </si>
  <si>
    <t>000311315.1</t>
  </si>
  <si>
    <t>krabice odbočná KO97/5 do sádrokartonu</t>
  </si>
  <si>
    <t>000312001</t>
  </si>
  <si>
    <t>krabice odbočná se svorkovnicí IP54</t>
  </si>
  <si>
    <t>000199232</t>
  </si>
  <si>
    <t>svorka do krabice 3x2.5</t>
  </si>
  <si>
    <t>000199234</t>
  </si>
  <si>
    <t>svorka do krabice 5x2.5</t>
  </si>
  <si>
    <t>D3</t>
  </si>
  <si>
    <t>Kabely</t>
  </si>
  <si>
    <t>000101005</t>
  </si>
  <si>
    <t>kabel CYKY 2x1,5</t>
  </si>
  <si>
    <t>000101105</t>
  </si>
  <si>
    <t>kabel CYKY 3x1,5</t>
  </si>
  <si>
    <t>000101106</t>
  </si>
  <si>
    <t>kabel CYKY 3x2,5</t>
  </si>
  <si>
    <t>000101305</t>
  </si>
  <si>
    <t>kabel CYKY 5x1,5</t>
  </si>
  <si>
    <t>000132105</t>
  </si>
  <si>
    <t>kabel 1kV CXKH-V180 3x1,5</t>
  </si>
  <si>
    <t>000209401</t>
  </si>
  <si>
    <t>kabel UTP Cat.5</t>
  </si>
  <si>
    <t>000209402</t>
  </si>
  <si>
    <t>trubička pro zatažení optického kabelu</t>
  </si>
  <si>
    <t>000173108</t>
  </si>
  <si>
    <t>vodič CYA 6</t>
  </si>
  <si>
    <t>000173109</t>
  </si>
  <si>
    <t>vodič CYA 10</t>
  </si>
  <si>
    <t>000173110</t>
  </si>
  <si>
    <t>vodič CYA 16</t>
  </si>
  <si>
    <t>000173111</t>
  </si>
  <si>
    <t>vodič CYA 25</t>
  </si>
  <si>
    <t>76</t>
  </si>
  <si>
    <t>D4</t>
  </si>
  <si>
    <t>Přístroje</t>
  </si>
  <si>
    <t>000409011</t>
  </si>
  <si>
    <t>spínač 250V 10A řaz.1.IP20</t>
  </si>
  <si>
    <t>78</t>
  </si>
  <si>
    <t>000409021</t>
  </si>
  <si>
    <t>spínač 250V 10A řaz.5.IP20</t>
  </si>
  <si>
    <t>80</t>
  </si>
  <si>
    <t>000419100</t>
  </si>
  <si>
    <t>zásuvka 16A/250V IP20</t>
  </si>
  <si>
    <t>82</t>
  </si>
  <si>
    <t>000423111</t>
  </si>
  <si>
    <t>zásuvka 16A/250V IP44</t>
  </si>
  <si>
    <t>84</t>
  </si>
  <si>
    <t>000420081</t>
  </si>
  <si>
    <t>zásuvka datová 2xRJ45</t>
  </si>
  <si>
    <t>86</t>
  </si>
  <si>
    <t>D5</t>
  </si>
  <si>
    <t>Svítidla</t>
  </si>
  <si>
    <t>000509301</t>
  </si>
  <si>
    <t>A-svítidlo LED panel 600x600 34W 3400lm IP40</t>
  </si>
  <si>
    <t>88</t>
  </si>
  <si>
    <t>000509302</t>
  </si>
  <si>
    <t>D-svítidlo LED panel 600x600 52W 4800lm IP40</t>
  </si>
  <si>
    <t>90</t>
  </si>
  <si>
    <t>000509004</t>
  </si>
  <si>
    <t>C-svítidlo LED D=375mm 64W 3900lm IP40 + senzor</t>
  </si>
  <si>
    <t>92</t>
  </si>
  <si>
    <t>000509005</t>
  </si>
  <si>
    <t>H-svítidlo LED D=375mm 27W 2900lm IP40</t>
  </si>
  <si>
    <t>94</t>
  </si>
  <si>
    <t>000509125</t>
  </si>
  <si>
    <t>T-svítidlo LED 1200mm 35W 4500lm asymetrické IP20</t>
  </si>
  <si>
    <t>96</t>
  </si>
  <si>
    <t>000598111</t>
  </si>
  <si>
    <t>závěs svítidla T pro tabule</t>
  </si>
  <si>
    <t>98</t>
  </si>
  <si>
    <t>000552015</t>
  </si>
  <si>
    <t>N-svítidlo nouzové 2W 1 hodina IP20 s piktogramem</t>
  </si>
  <si>
    <t>100</t>
  </si>
  <si>
    <t>212-M</t>
  </si>
  <si>
    <t>Elektromontáže - prořez</t>
  </si>
  <si>
    <t>999999061</t>
  </si>
  <si>
    <t>Prořez</t>
  </si>
  <si>
    <t>256</t>
  </si>
  <si>
    <t>830916073</t>
  </si>
  <si>
    <t>213-M</t>
  </si>
  <si>
    <t>Elektromontáže - materiál podružný</t>
  </si>
  <si>
    <t>999999062</t>
  </si>
  <si>
    <t>Materiál podružný</t>
  </si>
  <si>
    <t>-910425261</t>
  </si>
  <si>
    <t>214-M</t>
  </si>
  <si>
    <t>Elektromontáže</t>
  </si>
  <si>
    <t>D1</t>
  </si>
  <si>
    <t>Montáž rozvaděčů</t>
  </si>
  <si>
    <t>210190002</t>
  </si>
  <si>
    <t>rozvodnice/elektrozařízení do hmotnosti 50kg</t>
  </si>
  <si>
    <t>102</t>
  </si>
  <si>
    <t>210010002</t>
  </si>
  <si>
    <t>104</t>
  </si>
  <si>
    <t>210010004</t>
  </si>
  <si>
    <t>106</t>
  </si>
  <si>
    <t>210010005</t>
  </si>
  <si>
    <t>108</t>
  </si>
  <si>
    <t>210010006</t>
  </si>
  <si>
    <t>110</t>
  </si>
  <si>
    <t>210010124</t>
  </si>
  <si>
    <t>112</t>
  </si>
  <si>
    <t>210010021</t>
  </si>
  <si>
    <t>114</t>
  </si>
  <si>
    <t>210010111</t>
  </si>
  <si>
    <t>116</t>
  </si>
  <si>
    <t>210010105</t>
  </si>
  <si>
    <t>118</t>
  </si>
  <si>
    <t>210010105.1</t>
  </si>
  <si>
    <t>120</t>
  </si>
  <si>
    <t>210010105.2</t>
  </si>
  <si>
    <t>122</t>
  </si>
  <si>
    <t>210010106</t>
  </si>
  <si>
    <t>124</t>
  </si>
  <si>
    <t>210020133</t>
  </si>
  <si>
    <t>kabelový rošt do š.40cm</t>
  </si>
  <si>
    <t>126</t>
  </si>
  <si>
    <t>210020151</t>
  </si>
  <si>
    <t>stojina nebo závěs s výložníky zesílené provedení</t>
  </si>
  <si>
    <t>kg</t>
  </si>
  <si>
    <t>128</t>
  </si>
  <si>
    <t>130</t>
  </si>
  <si>
    <t>132</t>
  </si>
  <si>
    <t>134</t>
  </si>
  <si>
    <t>210010301</t>
  </si>
  <si>
    <t>krabice přístrojová bez zapojení</t>
  </si>
  <si>
    <t>136</t>
  </si>
  <si>
    <t>210010301.1</t>
  </si>
  <si>
    <t>krabice přístrojová bez zapojení do sádrokartonu</t>
  </si>
  <si>
    <t>138</t>
  </si>
  <si>
    <t>210010311</t>
  </si>
  <si>
    <t>krabice odbočná bez svorkovnice a zapojení(-KO68)</t>
  </si>
  <si>
    <t>140</t>
  </si>
  <si>
    <t>142</t>
  </si>
  <si>
    <t>210010312</t>
  </si>
  <si>
    <t>krabice odbočná bez svorkovnice a zapojení(-KO97)</t>
  </si>
  <si>
    <t>144</t>
  </si>
  <si>
    <t>146</t>
  </si>
  <si>
    <t>210010453</t>
  </si>
  <si>
    <t>148</t>
  </si>
  <si>
    <t>77</t>
  </si>
  <si>
    <t>210800103</t>
  </si>
  <si>
    <t>kabel Cu(-CYKY) pod omítkou do 2x4/3x2,5/5x1,5</t>
  </si>
  <si>
    <t>150</t>
  </si>
  <si>
    <t>210810048</t>
  </si>
  <si>
    <t>kabel(-CYKY) pevně uložený do 3x6/4x4/7x2,5</t>
  </si>
  <si>
    <t>152</t>
  </si>
  <si>
    <t>79</t>
  </si>
  <si>
    <t>154</t>
  </si>
  <si>
    <t>156</t>
  </si>
  <si>
    <t>81</t>
  </si>
  <si>
    <t>210810951</t>
  </si>
  <si>
    <t>kabel(-1kV CHKE) pevně uložený do 2x4/3x2,5/4x1,5</t>
  </si>
  <si>
    <t>158</t>
  </si>
  <si>
    <t>210950341</t>
  </si>
  <si>
    <t>kabel UTP Cat.5 v trubce</t>
  </si>
  <si>
    <t>160</t>
  </si>
  <si>
    <t>83</t>
  </si>
  <si>
    <t>210950341.1</t>
  </si>
  <si>
    <t>162</t>
  </si>
  <si>
    <t>210800851</t>
  </si>
  <si>
    <t>vodič CYA 6 pevně uložený</t>
  </si>
  <si>
    <t>164</t>
  </si>
  <si>
    <t>85</t>
  </si>
  <si>
    <t>210800851.1</t>
  </si>
  <si>
    <t>vodič CYA 10 pevně uložený</t>
  </si>
  <si>
    <t>166</t>
  </si>
  <si>
    <t>210800851.2</t>
  </si>
  <si>
    <t>vodič CYA 16 pevně uložený</t>
  </si>
  <si>
    <t>168</t>
  </si>
  <si>
    <t>87</t>
  </si>
  <si>
    <t>210800851.3</t>
  </si>
  <si>
    <t>vodič CYA 25 pevně uložený</t>
  </si>
  <si>
    <t>170</t>
  </si>
  <si>
    <t>210100001</t>
  </si>
  <si>
    <t>ukončení v rozvaděči vč.zapojení vodiče do 2,5mm2</t>
  </si>
  <si>
    <t>172</t>
  </si>
  <si>
    <t>89</t>
  </si>
  <si>
    <t>210100002</t>
  </si>
  <si>
    <t>ukončení v rozvaděči vč.zapojení vodiče do 6mm2</t>
  </si>
  <si>
    <t>174</t>
  </si>
  <si>
    <t>210100003</t>
  </si>
  <si>
    <t>ukončení v rozvaděči vč.zapojení vodiče do 16mm2</t>
  </si>
  <si>
    <t>176</t>
  </si>
  <si>
    <t>91</t>
  </si>
  <si>
    <t>210100004</t>
  </si>
  <si>
    <t>ukončení v rozvaděči vč.zapojení vodiče do 25mm2</t>
  </si>
  <si>
    <t>178</t>
  </si>
  <si>
    <t>210100005</t>
  </si>
  <si>
    <t>ukončení v rozvaděči vč.zapojení vodiče do 35mm2</t>
  </si>
  <si>
    <t>180</t>
  </si>
  <si>
    <t>93</t>
  </si>
  <si>
    <t>210110041</t>
  </si>
  <si>
    <t>spínač zapuštěný vč.zapojení 1pólový/řazení 1</t>
  </si>
  <si>
    <t>182</t>
  </si>
  <si>
    <t>210110043</t>
  </si>
  <si>
    <t>spínač zapuštěný vč.zapojení sériový/řazení 5-5A</t>
  </si>
  <si>
    <t>184</t>
  </si>
  <si>
    <t>95</t>
  </si>
  <si>
    <t>210111011</t>
  </si>
  <si>
    <t>zásuvka domovní zapuštěná vč.zapojení</t>
  </si>
  <si>
    <t>186</t>
  </si>
  <si>
    <t>210111031</t>
  </si>
  <si>
    <t>zásuvka nástěnná 230V IP44</t>
  </si>
  <si>
    <t>188</t>
  </si>
  <si>
    <t>97</t>
  </si>
  <si>
    <t>210111312</t>
  </si>
  <si>
    <t>zásuvka domovní sdělovací 2násobná vč.zapojení</t>
  </si>
  <si>
    <t>190</t>
  </si>
  <si>
    <t>210201002</t>
  </si>
  <si>
    <t>A-svítidlo LED panel 600x600 IP40 do podhledu</t>
  </si>
  <si>
    <t>192</t>
  </si>
  <si>
    <t>99</t>
  </si>
  <si>
    <t>210201002.1</t>
  </si>
  <si>
    <t>D-svítidlo LED panel 600x600 IP40 do podhledu</t>
  </si>
  <si>
    <t>194</t>
  </si>
  <si>
    <t>210200012</t>
  </si>
  <si>
    <t>C-svítidlo LED D=375mm IP40 + senzor</t>
  </si>
  <si>
    <t>196</t>
  </si>
  <si>
    <t>101</t>
  </si>
  <si>
    <t>210200012.1</t>
  </si>
  <si>
    <t>H-svítidlo LED D=375mm IP40</t>
  </si>
  <si>
    <t>198</t>
  </si>
  <si>
    <t>210201001</t>
  </si>
  <si>
    <t>T-svítidlo LED 1200mm asymetrické pro tabule IP20</t>
  </si>
  <si>
    <t>200</t>
  </si>
  <si>
    <t>103</t>
  </si>
  <si>
    <t>210201201</t>
  </si>
  <si>
    <t>nouzové orientační svítidlo s piktogramem</t>
  </si>
  <si>
    <t>202</t>
  </si>
  <si>
    <t>215-M</t>
  </si>
  <si>
    <t>999999063</t>
  </si>
  <si>
    <t>PPV pro elektromontáže</t>
  </si>
  <si>
    <t>1147588412</t>
  </si>
  <si>
    <t>216-M</t>
  </si>
  <si>
    <t>Elektromontáže - ostatní náklady</t>
  </si>
  <si>
    <t>105</t>
  </si>
  <si>
    <t>219000101</t>
  </si>
  <si>
    <t>vyhledání stávajících obvodů</t>
  </si>
  <si>
    <t>204</t>
  </si>
  <si>
    <t>219000101.1</t>
  </si>
  <si>
    <t>demontáže</t>
  </si>
  <si>
    <t>206</t>
  </si>
  <si>
    <t>107</t>
  </si>
  <si>
    <t>219000101.2</t>
  </si>
  <si>
    <t>napojení termostatických hlavic</t>
  </si>
  <si>
    <t>208</t>
  </si>
  <si>
    <t>219000101.3</t>
  </si>
  <si>
    <t>napojení nových obvodů na stávající</t>
  </si>
  <si>
    <t>210</t>
  </si>
  <si>
    <t>217-M</t>
  </si>
  <si>
    <t>109</t>
  </si>
  <si>
    <t>999999064</t>
  </si>
  <si>
    <t>Kompletační činnost</t>
  </si>
  <si>
    <t>1767109000</t>
  </si>
  <si>
    <t>999999065</t>
  </si>
  <si>
    <t>Revize</t>
  </si>
  <si>
    <t>2143249240</t>
  </si>
  <si>
    <t>c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</si>
  <si>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</si>
  <si>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</si>
  <si>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</si>
  <si>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</si>
  <si>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</si>
  <si>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733223202</t>
  </si>
  <si>
    <t>Potrubí z trubek měděných tvrdých spojovaných tvrdým pájením Ø 15/1</t>
  </si>
  <si>
    <t>CS ÚRS 2023 01</t>
  </si>
  <si>
    <t>733223203</t>
  </si>
  <si>
    <t>Potrubí z trubek měděných tvrdých spojovaných tvrdým pájením Ø 18/1</t>
  </si>
  <si>
    <t>733224222</t>
  </si>
  <si>
    <t>Potrubí z trubek měděných Příplatek k cenám za zhotovení přípojky z trubek měděných Ø 15/1</t>
  </si>
  <si>
    <t>733291102</t>
  </si>
  <si>
    <t>Zkoušky těsnosti potrubí z trubek měděných Ø přes 35/1,5 do 64/2,0</t>
  </si>
  <si>
    <t>733291903</t>
  </si>
  <si>
    <t>Opravy rozvodů potrubí z trubek měděných propojení potrubí Ø 18/1</t>
  </si>
  <si>
    <t>998733102</t>
  </si>
  <si>
    <t>Přesun hmot pro rozvody potrubí stanovený z hmotnosti přesunovaného materiálu vodorovná dopravní vzdálenost do 50 m v objektech výšky přes 6 do 12 m</t>
  </si>
  <si>
    <t>734</t>
  </si>
  <si>
    <t>Ústřední vytápění - armatury</t>
  </si>
  <si>
    <t>734261402</t>
  </si>
  <si>
    <t>Šroubení připojovací armatury radiátorů VK PN 10 do 110°C, regulační uzavíratelné rohové G 1/2 x 18</t>
  </si>
  <si>
    <t>734291951</t>
  </si>
  <si>
    <t>Opravy armatur závitových zpětná montáž hlavic ručního a termostatického ovládání</t>
  </si>
  <si>
    <t>998734102</t>
  </si>
  <si>
    <t>Přesun hmot pro armatury stanovený z hmotnosti přesunovaného materiálu vodorovná dopravní vzdálenost do 50 m v objektech výšky přes 6 do 12 m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</si>
  <si>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</si>
  <si>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</si>
  <si>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</si>
  <si>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</si>
  <si>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735111810</t>
  </si>
  <si>
    <t>Demontáž otopných těles litinových článkových</t>
  </si>
  <si>
    <t>735152577</t>
  </si>
  <si>
    <t>Otopná tělesa panelová VK dvoudesková PN 1,0 MPa, T do 110°C se dvěma přídavnými přestupními plochami výšky tělesa 600 mm stavební délky / výkonu 1000 mm / 1679 W</t>
  </si>
  <si>
    <t>735152579</t>
  </si>
  <si>
    <t>Otopná tělesa panelová VK dvoudesková PN 1,0 MPa, T do 110°C se dvěma přídavnými přestupními plochami výšky tělesa 600 mm stavební délky / výkonu 1200 mm / 2015 W</t>
  </si>
  <si>
    <t>735152582</t>
  </si>
  <si>
    <t>Otopná tělesa panelová VK dvoudesková PN 1,0 MPa, T do 110°C se dvěma přídavnými přestupními plochami výšky tělesa 600 mm stavební délky / výkonu 1800 mm / 3022 W</t>
  </si>
  <si>
    <t>735152680</t>
  </si>
  <si>
    <t>Otopná tělesa panelová VK třídesková PN 1,0 MPa, T do 110°C se třemi přídavnými přestupními plochami výšky tělesa 600 mm stavební délky / výkonu 1400 mm / 3368 W</t>
  </si>
  <si>
    <t>735191905</t>
  </si>
  <si>
    <t>Ostatní opravy otopných těles odvzdušnění tělesa</t>
  </si>
  <si>
    <t>735494811</t>
  </si>
  <si>
    <t>Vypuštění vody z otopných soustav bez kotlů, ohříváků, zásobníků a nádrží</t>
  </si>
  <si>
    <t>998735102</t>
  </si>
  <si>
    <t>Přesun hmot pro otopná tělesa stanovený z hmotnosti přesunovaného materiálu vodorovná dopravní vzdálenost do 50 m v objektech výšky přes 6 do 12 m</t>
  </si>
  <si>
    <t>HZS2212</t>
  </si>
  <si>
    <t>Hodinové zúčtovací sazby profesí PSV provádění stavebních instalací instalatér odborný</t>
  </si>
  <si>
    <t>262144</t>
  </si>
  <si>
    <t>4 -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</si>
  <si>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</si>
  <si>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</si>
  <si>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</si>
  <si>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</si>
  <si>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</si>
  <si>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</si>
  <si>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</si>
  <si>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</si>
  <si>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</si>
  <si>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</si>
  <si>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</si>
  <si>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</si>
  <si>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</si>
  <si>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</si>
  <si>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</si>
  <si>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</si>
  <si>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350186392</t>
  </si>
  <si>
    <t>VRN2</t>
  </si>
  <si>
    <t>Příprava staveniště</t>
  </si>
  <si>
    <t>020001000</t>
  </si>
  <si>
    <t>-1643132450</t>
  </si>
  <si>
    <t>VRN3</t>
  </si>
  <si>
    <t>Zařízení staveniště</t>
  </si>
  <si>
    <t>030001000</t>
  </si>
  <si>
    <t>-112182194</t>
  </si>
  <si>
    <t>VRN4</t>
  </si>
  <si>
    <t>Inženýrská činnost</t>
  </si>
  <si>
    <t>040001000</t>
  </si>
  <si>
    <t>-2111281166</t>
  </si>
  <si>
    <t>VRN5</t>
  </si>
  <si>
    <t>Finanční náklady</t>
  </si>
  <si>
    <t>050001000</t>
  </si>
  <si>
    <t>1460019363</t>
  </si>
  <si>
    <t>VRN6</t>
  </si>
  <si>
    <t>Územní vlivy</t>
  </si>
  <si>
    <t>060001000</t>
  </si>
  <si>
    <t>-1983735636</t>
  </si>
  <si>
    <t>VRN7</t>
  </si>
  <si>
    <t>Provozní vlivy</t>
  </si>
  <si>
    <t>070001000</t>
  </si>
  <si>
    <t>-600073403</t>
  </si>
  <si>
    <t>VRN8</t>
  </si>
  <si>
    <t>Přesun stavebních kapacit</t>
  </si>
  <si>
    <t>080001000</t>
  </si>
  <si>
    <t>Další náklady na pracovníky</t>
  </si>
  <si>
    <t>-164133023</t>
  </si>
  <si>
    <t>VRN9</t>
  </si>
  <si>
    <t>Ostatní náklady</t>
  </si>
  <si>
    <t>090001000</t>
  </si>
  <si>
    <t>81193529</t>
  </si>
  <si>
    <t>SEZNAM FIGUR</t>
  </si>
  <si>
    <t>Výměra</t>
  </si>
  <si>
    <t xml:space="preserve"> 3/ a</t>
  </si>
  <si>
    <t>fig1</t>
  </si>
  <si>
    <t>hloubení jámy pro výtah</t>
  </si>
  <si>
    <t>fig11</t>
  </si>
  <si>
    <t>sanační omítka vnitřních stěn</t>
  </si>
  <si>
    <t>fig12</t>
  </si>
  <si>
    <t>oprava vnitřních omítek stropů</t>
  </si>
  <si>
    <t>oprava vnitřních omítek stěn</t>
  </si>
  <si>
    <t>Použití figury:</t>
  </si>
  <si>
    <t>fig2</t>
  </si>
  <si>
    <t>výkopávka pod základy</t>
  </si>
  <si>
    <t>fig5</t>
  </si>
  <si>
    <t>podkladní beton výtahová šachta</t>
  </si>
  <si>
    <t>fig51</t>
  </si>
  <si>
    <t>SDK příčka tl. 100 mm 1xA 12,5 mm</t>
  </si>
  <si>
    <t>fig52</t>
  </si>
  <si>
    <t>SDK příčka tl. 100 mm 1xH2 12,5 mm</t>
  </si>
  <si>
    <t>fig6</t>
  </si>
  <si>
    <t>podkladní beton v 1.n.p.</t>
  </si>
  <si>
    <t>minerální podhled 1.n.p.</t>
  </si>
  <si>
    <t>fig66</t>
  </si>
  <si>
    <t>ukončující lišty</t>
  </si>
  <si>
    <t>fig67</t>
  </si>
  <si>
    <t>rohové lišty</t>
  </si>
  <si>
    <t>fig7</t>
  </si>
  <si>
    <t>izolace proti vodě svislá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</si>
</sst>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Projektis29823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SPOŠ D. K. n.L., budova H - 1.etapa - 3.část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Dvůr Králové nad Labem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11. 1. 2024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SPOŠ Dvůr Králové, Elišky Krásnohorské 2069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DK s.r.o.,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ROUND(AG95+AG99,0)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ROUND(AS95+AS99,0)</f>
        <v>0</v>
      </c>
      <c r="AT94" s="98">
        <f>ROUND(SUM(AV94:AW94),0)</f>
        <v>0</v>
      </c>
      <c r="AU94" s="99">
        <f>ROUND(AU95+AU99,5)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ROUND(AZ95+AZ99,0)</f>
        <v>0</v>
      </c>
      <c r="BA94" s="98">
        <f>ROUND(BA95+BA99,0)</f>
        <v>0</v>
      </c>
      <c r="BB94" s="98">
        <f>ROUND(BB95+BB99,0)</f>
        <v>0</v>
      </c>
      <c r="BC94" s="98">
        <f>ROUND(BC95+BC99,0)</f>
        <v>0</v>
      </c>
      <c r="BD94" s="100">
        <f>ROUND(BD95+BD99,0)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7"/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ROUND(SUM(AG96:AG98),0)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83</v>
      </c>
      <c r="AR95" s="103"/>
      <c r="AS95" s="110">
        <f>ROUND(SUM(AS96:AS98),0)</f>
        <v>0</v>
      </c>
      <c r="AT95" s="111">
        <f>ROUND(SUM(AV95:AW95),0)</f>
        <v>0</v>
      </c>
      <c r="AU95" s="112">
        <f>ROUND(SUM(AU96:AU98),5)</f>
        <v>0</v>
      </c>
      <c r="AV95" s="111">
        <f>ROUND(AZ95*L29,0)</f>
        <v>0</v>
      </c>
      <c r="AW95" s="111">
        <f>ROUND(BA95*L30,0)</f>
        <v>0</v>
      </c>
      <c r="AX95" s="111">
        <f>ROUND(BB95*L29,0)</f>
        <v>0</v>
      </c>
      <c r="AY95" s="111">
        <f>ROUND(BC95*L30,0)</f>
        <v>0</v>
      </c>
      <c r="AZ95" s="111">
        <f>ROUND(SUM(AZ96:AZ98),0)</f>
        <v>0</v>
      </c>
      <c r="BA95" s="111">
        <f>ROUND(SUM(BA96:BA98),0)</f>
        <v>0</v>
      </c>
      <c r="BB95" s="111">
        <f>ROUND(SUM(BB96:BB98),0)</f>
        <v>0</v>
      </c>
      <c r="BC95" s="111">
        <f>ROUND(SUM(BC96:BC98),0)</f>
        <v>0</v>
      </c>
      <c r="BD95" s="113">
        <f>ROUND(SUM(BD96:BD98),0)</f>
        <v>0</v>
      </c>
      <c r="BE95" s="7"/>
      <c r="BS95" s="114" t="s">
        <v>76</v>
      </c>
      <c r="BT95" s="114" t="s">
        <v>8</v>
      </c>
      <c r="BU95" s="114" t="s">
        <v>78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85</v>
      </c>
    </row>
    <row r="96" s="4" customFormat="1" ht="16.5" customHeight="1">
      <c r="A96" s="115" t="s">
        <v>86</v>
      </c>
      <c r="B96" s="63"/>
      <c r="C96" s="10"/>
      <c r="D96" s="10"/>
      <c r="E96" s="116" t="s">
        <v>87</v>
      </c>
      <c r="F96" s="116"/>
      <c r="G96" s="116"/>
      <c r="H96" s="116"/>
      <c r="I96" s="116"/>
      <c r="J96" s="10"/>
      <c r="K96" s="116" t="s">
        <v>88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'a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89</v>
      </c>
      <c r="AR96" s="63"/>
      <c r="AS96" s="119">
        <v>0</v>
      </c>
      <c r="AT96" s="120">
        <f>ROUND(SUM(AV96:AW96),0)</f>
        <v>0</v>
      </c>
      <c r="AU96" s="121">
        <f>'a - Stavební část'!P134</f>
        <v>0</v>
      </c>
      <c r="AV96" s="120">
        <f>'a - Stavební část'!J35</f>
        <v>0</v>
      </c>
      <c r="AW96" s="120">
        <f>'a - Stavební část'!J36</f>
        <v>0</v>
      </c>
      <c r="AX96" s="120">
        <f>'a - Stavební část'!J37</f>
        <v>0</v>
      </c>
      <c r="AY96" s="120">
        <f>'a - Stavební část'!J38</f>
        <v>0</v>
      </c>
      <c r="AZ96" s="120">
        <f>'a - Stavební část'!F35</f>
        <v>0</v>
      </c>
      <c r="BA96" s="120">
        <f>'a - Stavební část'!F36</f>
        <v>0</v>
      </c>
      <c r="BB96" s="120">
        <f>'a - Stavební část'!F37</f>
        <v>0</v>
      </c>
      <c r="BC96" s="120">
        <f>'a - Stavební část'!F38</f>
        <v>0</v>
      </c>
      <c r="BD96" s="122">
        <f>'a - Stavební část'!F39</f>
        <v>0</v>
      </c>
      <c r="BE96" s="4"/>
      <c r="BT96" s="26" t="s">
        <v>85</v>
      </c>
      <c r="BV96" s="26" t="s">
        <v>79</v>
      </c>
      <c r="BW96" s="26" t="s">
        <v>90</v>
      </c>
      <c r="BX96" s="26" t="s">
        <v>84</v>
      </c>
      <c r="CL96" s="26" t="s">
        <v>1</v>
      </c>
    </row>
    <row r="97" s="4" customFormat="1" ht="16.5" customHeight="1">
      <c r="A97" s="115" t="s">
        <v>86</v>
      </c>
      <c r="B97" s="63"/>
      <c r="C97" s="10"/>
      <c r="D97" s="10"/>
      <c r="E97" s="116" t="s">
        <v>91</v>
      </c>
      <c r="F97" s="116"/>
      <c r="G97" s="116"/>
      <c r="H97" s="116"/>
      <c r="I97" s="116"/>
      <c r="J97" s="10"/>
      <c r="K97" s="116" t="s">
        <v>92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'b - Elektroinstalace'!J32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89</v>
      </c>
      <c r="AR97" s="63"/>
      <c r="AS97" s="119">
        <v>0</v>
      </c>
      <c r="AT97" s="120">
        <f>ROUND(SUM(AV97:AW97),0)</f>
        <v>0</v>
      </c>
      <c r="AU97" s="121">
        <f>'b - Elektroinstalace'!P137</f>
        <v>0</v>
      </c>
      <c r="AV97" s="120">
        <f>'b - Elektroinstalace'!J35</f>
        <v>0</v>
      </c>
      <c r="AW97" s="120">
        <f>'b - Elektroinstalace'!J36</f>
        <v>0</v>
      </c>
      <c r="AX97" s="120">
        <f>'b - Elektroinstalace'!J37</f>
        <v>0</v>
      </c>
      <c r="AY97" s="120">
        <f>'b - Elektroinstalace'!J38</f>
        <v>0</v>
      </c>
      <c r="AZ97" s="120">
        <f>'b - Elektroinstalace'!F35</f>
        <v>0</v>
      </c>
      <c r="BA97" s="120">
        <f>'b - Elektroinstalace'!F36</f>
        <v>0</v>
      </c>
      <c r="BB97" s="120">
        <f>'b - Elektroinstalace'!F37</f>
        <v>0</v>
      </c>
      <c r="BC97" s="120">
        <f>'b - Elektroinstalace'!F38</f>
        <v>0</v>
      </c>
      <c r="BD97" s="122">
        <f>'b - Elektroinstalace'!F39</f>
        <v>0</v>
      </c>
      <c r="BE97" s="4"/>
      <c r="BT97" s="26" t="s">
        <v>85</v>
      </c>
      <c r="BV97" s="26" t="s">
        <v>79</v>
      </c>
      <c r="BW97" s="26" t="s">
        <v>93</v>
      </c>
      <c r="BX97" s="26" t="s">
        <v>84</v>
      </c>
      <c r="CL97" s="26" t="s">
        <v>1</v>
      </c>
    </row>
    <row r="98" s="4" customFormat="1" ht="16.5" customHeight="1">
      <c r="A98" s="115" t="s">
        <v>86</v>
      </c>
      <c r="B98" s="63"/>
      <c r="C98" s="10"/>
      <c r="D98" s="10"/>
      <c r="E98" s="116" t="s">
        <v>94</v>
      </c>
      <c r="F98" s="116"/>
      <c r="G98" s="116"/>
      <c r="H98" s="116"/>
      <c r="I98" s="116"/>
      <c r="J98" s="10"/>
      <c r="K98" s="116" t="s">
        <v>95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'c - Vytápění'!J32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89</v>
      </c>
      <c r="AR98" s="63"/>
      <c r="AS98" s="119">
        <v>0</v>
      </c>
      <c r="AT98" s="120">
        <f>ROUND(SUM(AV98:AW98),0)</f>
        <v>0</v>
      </c>
      <c r="AU98" s="121">
        <f>'c - Vytápění'!P125</f>
        <v>0</v>
      </c>
      <c r="AV98" s="120">
        <f>'c - Vytápění'!J35</f>
        <v>0</v>
      </c>
      <c r="AW98" s="120">
        <f>'c - Vytápění'!J36</f>
        <v>0</v>
      </c>
      <c r="AX98" s="120">
        <f>'c - Vytápění'!J37</f>
        <v>0</v>
      </c>
      <c r="AY98" s="120">
        <f>'c - Vytápění'!J38</f>
        <v>0</v>
      </c>
      <c r="AZ98" s="120">
        <f>'c - Vytápění'!F35</f>
        <v>0</v>
      </c>
      <c r="BA98" s="120">
        <f>'c - Vytápění'!F36</f>
        <v>0</v>
      </c>
      <c r="BB98" s="120">
        <f>'c - Vytápění'!F37</f>
        <v>0</v>
      </c>
      <c r="BC98" s="120">
        <f>'c - Vytápění'!F38</f>
        <v>0</v>
      </c>
      <c r="BD98" s="122">
        <f>'c - Vytápění'!F39</f>
        <v>0</v>
      </c>
      <c r="BE98" s="4"/>
      <c r="BT98" s="26" t="s">
        <v>85</v>
      </c>
      <c r="BV98" s="26" t="s">
        <v>79</v>
      </c>
      <c r="BW98" s="26" t="s">
        <v>96</v>
      </c>
      <c r="BX98" s="26" t="s">
        <v>84</v>
      </c>
      <c r="CL98" s="26" t="s">
        <v>1</v>
      </c>
    </row>
    <row r="99" s="7" customFormat="1" ht="16.5" customHeight="1">
      <c r="A99" s="115" t="s">
        <v>86</v>
      </c>
      <c r="B99" s="103"/>
      <c r="C99" s="104"/>
      <c r="D99" s="105" t="s">
        <v>97</v>
      </c>
      <c r="E99" s="105"/>
      <c r="F99" s="105"/>
      <c r="G99" s="105"/>
      <c r="H99" s="105"/>
      <c r="I99" s="106"/>
      <c r="J99" s="105" t="s">
        <v>98</v>
      </c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8">
        <f>'4 - Vedlejší náklady'!J30</f>
        <v>0</v>
      </c>
      <c r="AH99" s="106"/>
      <c r="AI99" s="106"/>
      <c r="AJ99" s="106"/>
      <c r="AK99" s="106"/>
      <c r="AL99" s="106"/>
      <c r="AM99" s="106"/>
      <c r="AN99" s="108">
        <f>SUM(AG99,AT99)</f>
        <v>0</v>
      </c>
      <c r="AO99" s="106"/>
      <c r="AP99" s="106"/>
      <c r="AQ99" s="109" t="s">
        <v>83</v>
      </c>
      <c r="AR99" s="103"/>
      <c r="AS99" s="123">
        <v>0</v>
      </c>
      <c r="AT99" s="124">
        <f>ROUND(SUM(AV99:AW99),0)</f>
        <v>0</v>
      </c>
      <c r="AU99" s="125">
        <f>'4 - Vedlejší náklady'!P126</f>
        <v>0</v>
      </c>
      <c r="AV99" s="124">
        <f>'4 - Vedlejší náklady'!J33</f>
        <v>0</v>
      </c>
      <c r="AW99" s="124">
        <f>'4 - Vedlejší náklady'!J34</f>
        <v>0</v>
      </c>
      <c r="AX99" s="124">
        <f>'4 - Vedlejší náklady'!J35</f>
        <v>0</v>
      </c>
      <c r="AY99" s="124">
        <f>'4 - Vedlejší náklady'!J36</f>
        <v>0</v>
      </c>
      <c r="AZ99" s="124">
        <f>'4 - Vedlejší náklady'!F33</f>
        <v>0</v>
      </c>
      <c r="BA99" s="124">
        <f>'4 - Vedlejší náklady'!F34</f>
        <v>0</v>
      </c>
      <c r="BB99" s="124">
        <f>'4 - Vedlejší náklady'!F35</f>
        <v>0</v>
      </c>
      <c r="BC99" s="124">
        <f>'4 - Vedlejší náklady'!F36</f>
        <v>0</v>
      </c>
      <c r="BD99" s="126">
        <f>'4 - Vedlejší náklady'!F37</f>
        <v>0</v>
      </c>
      <c r="BE99" s="7"/>
      <c r="BT99" s="114" t="s">
        <v>8</v>
      </c>
      <c r="BV99" s="114" t="s">
        <v>79</v>
      </c>
      <c r="BW99" s="114" t="s">
        <v>99</v>
      </c>
      <c r="BX99" s="114" t="s">
        <v>4</v>
      </c>
      <c r="CL99" s="114" t="s">
        <v>1</v>
      </c>
      <c r="CM99" s="114" t="s">
        <v>85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Stavební část'!C2" display="/"/>
    <hyperlink ref="A97" location="'b - Elektroinstalace'!C2" display="/"/>
    <hyperlink ref="A98" location="'c - Vytápění'!C2" display="/"/>
    <hyperlink ref="A99" location="'4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27" t="s">
        <v>100</v>
      </c>
      <c r="BA2" s="127" t="s">
        <v>101</v>
      </c>
      <c r="BB2" s="127" t="s">
        <v>1</v>
      </c>
      <c r="BC2" s="127" t="s">
        <v>102</v>
      </c>
      <c r="BD2" s="127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127" t="s">
        <v>103</v>
      </c>
      <c r="BA3" s="127" t="s">
        <v>104</v>
      </c>
      <c r="BB3" s="127" t="s">
        <v>1</v>
      </c>
      <c r="BC3" s="127" t="s">
        <v>105</v>
      </c>
      <c r="BD3" s="127" t="s">
        <v>85</v>
      </c>
    </row>
    <row r="4" s="1" customFormat="1" ht="24.96" customHeight="1">
      <c r="B4" s="21"/>
      <c r="D4" s="22" t="s">
        <v>106</v>
      </c>
      <c r="L4" s="21"/>
      <c r="M4" s="128" t="s">
        <v>11</v>
      </c>
      <c r="AT4" s="18" t="s">
        <v>3</v>
      </c>
      <c r="AZ4" s="127" t="s">
        <v>107</v>
      </c>
      <c r="BA4" s="127" t="s">
        <v>108</v>
      </c>
      <c r="BB4" s="127" t="s">
        <v>1</v>
      </c>
      <c r="BC4" s="127" t="s">
        <v>109</v>
      </c>
      <c r="BD4" s="127" t="s">
        <v>85</v>
      </c>
    </row>
    <row r="5" s="1" customFormat="1" ht="6.96" customHeight="1">
      <c r="B5" s="21"/>
      <c r="L5" s="21"/>
      <c r="AZ5" s="127" t="s">
        <v>110</v>
      </c>
      <c r="BA5" s="127" t="s">
        <v>111</v>
      </c>
      <c r="BB5" s="127" t="s">
        <v>1</v>
      </c>
      <c r="BC5" s="127" t="s">
        <v>112</v>
      </c>
      <c r="BD5" s="127" t="s">
        <v>85</v>
      </c>
    </row>
    <row r="6" s="1" customFormat="1" ht="12" customHeight="1">
      <c r="B6" s="21"/>
      <c r="D6" s="31" t="s">
        <v>17</v>
      </c>
      <c r="L6" s="21"/>
      <c r="AZ6" s="127" t="s">
        <v>113</v>
      </c>
      <c r="BA6" s="127" t="s">
        <v>114</v>
      </c>
      <c r="BB6" s="127" t="s">
        <v>1</v>
      </c>
      <c r="BC6" s="127" t="s">
        <v>115</v>
      </c>
      <c r="BD6" s="127" t="s">
        <v>85</v>
      </c>
    </row>
    <row r="7" s="1" customFormat="1" ht="16.5" customHeight="1">
      <c r="B7" s="21"/>
      <c r="E7" s="129" t="str">
        <f>'Rekapitulace stavby'!K6</f>
        <v>SPOŠ D. K. n.L., budova H - 1.etapa - 3.část</v>
      </c>
      <c r="F7" s="31"/>
      <c r="G7" s="31"/>
      <c r="H7" s="31"/>
      <c r="L7" s="21"/>
      <c r="AZ7" s="127" t="s">
        <v>116</v>
      </c>
      <c r="BA7" s="127" t="s">
        <v>117</v>
      </c>
      <c r="BB7" s="127" t="s">
        <v>1</v>
      </c>
      <c r="BC7" s="127" t="s">
        <v>118</v>
      </c>
      <c r="BD7" s="127" t="s">
        <v>85</v>
      </c>
    </row>
    <row r="8" s="1" customFormat="1" ht="12" customHeight="1">
      <c r="B8" s="21"/>
      <c r="D8" s="31" t="s">
        <v>119</v>
      </c>
      <c r="L8" s="21"/>
      <c r="AZ8" s="127" t="s">
        <v>120</v>
      </c>
      <c r="BA8" s="127" t="s">
        <v>121</v>
      </c>
      <c r="BB8" s="127" t="s">
        <v>1</v>
      </c>
      <c r="BC8" s="127" t="s">
        <v>122</v>
      </c>
      <c r="BD8" s="127" t="s">
        <v>85</v>
      </c>
    </row>
    <row r="9" s="2" customFormat="1" ht="16.5" customHeight="1">
      <c r="A9" s="37"/>
      <c r="B9" s="38"/>
      <c r="C9" s="37"/>
      <c r="D9" s="37"/>
      <c r="E9" s="129" t="s">
        <v>123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124</v>
      </c>
      <c r="BA9" s="127" t="s">
        <v>124</v>
      </c>
      <c r="BB9" s="127" t="s">
        <v>1</v>
      </c>
      <c r="BC9" s="127" t="s">
        <v>77</v>
      </c>
      <c r="BD9" s="127" t="s">
        <v>85</v>
      </c>
    </row>
    <row r="10" s="2" customFormat="1" ht="12" customHeight="1">
      <c r="A10" s="37"/>
      <c r="B10" s="38"/>
      <c r="C10" s="37"/>
      <c r="D10" s="31" t="s">
        <v>125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126</v>
      </c>
      <c r="BA10" s="127" t="s">
        <v>126</v>
      </c>
      <c r="BB10" s="127" t="s">
        <v>1</v>
      </c>
      <c r="BC10" s="127" t="s">
        <v>127</v>
      </c>
      <c r="BD10" s="127" t="s">
        <v>85</v>
      </c>
    </row>
    <row r="11" s="2" customFormat="1" ht="16.5" customHeight="1">
      <c r="A11" s="37"/>
      <c r="B11" s="38"/>
      <c r="C11" s="37"/>
      <c r="D11" s="37"/>
      <c r="E11" s="66" t="s">
        <v>128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129</v>
      </c>
      <c r="BA11" s="127" t="s">
        <v>129</v>
      </c>
      <c r="BB11" s="127" t="s">
        <v>1</v>
      </c>
      <c r="BC11" s="127" t="s">
        <v>130</v>
      </c>
      <c r="BD11" s="127" t="s">
        <v>85</v>
      </c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35</v>
      </c>
      <c r="F26" s="37"/>
      <c r="G26" s="37"/>
      <c r="H26" s="37"/>
      <c r="I26" s="31" t="s">
        <v>28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ROUND(J134,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ROUND((SUM(BE134:BE398)),  0)</f>
        <v>0</v>
      </c>
      <c r="G35" s="37"/>
      <c r="H35" s="37"/>
      <c r="I35" s="136">
        <v>0.20999999999999999</v>
      </c>
      <c r="J35" s="135">
        <f>ROUND(((SUM(BE134:BE398))*I35),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ROUND((SUM(BF134:BF398)),  0)</f>
        <v>0</v>
      </c>
      <c r="G36" s="37"/>
      <c r="H36" s="37"/>
      <c r="I36" s="136">
        <v>0.14999999999999999</v>
      </c>
      <c r="J36" s="135">
        <f>ROUND(((SUM(BF134:BF398))*I36),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ROUND((SUM(BG134:BG398)),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ROUND((SUM(BH134:BH398)),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ROUND((SUM(BI134:BI398)),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- 3.část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L86" s="21"/>
    </row>
    <row r="87" s="2" customFormat="1" ht="16.5" customHeight="1">
      <c r="A87" s="37"/>
      <c r="B87" s="38"/>
      <c r="C87" s="37"/>
      <c r="D87" s="37"/>
      <c r="E87" s="129" t="s">
        <v>123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a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Dvůr Králové nad Labem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132</v>
      </c>
      <c r="D96" s="137"/>
      <c r="E96" s="137"/>
      <c r="F96" s="137"/>
      <c r="G96" s="137"/>
      <c r="H96" s="137"/>
      <c r="I96" s="137"/>
      <c r="J96" s="146" t="s">
        <v>133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134</v>
      </c>
      <c r="D98" s="37"/>
      <c r="E98" s="37"/>
      <c r="F98" s="37"/>
      <c r="G98" s="37"/>
      <c r="H98" s="37"/>
      <c r="I98" s="37"/>
      <c r="J98" s="95">
        <f>J134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135</v>
      </c>
    </row>
    <row r="99" s="9" customFormat="1" ht="24.96" customHeight="1">
      <c r="A99" s="9"/>
      <c r="B99" s="148"/>
      <c r="C99" s="9"/>
      <c r="D99" s="149" t="s">
        <v>136</v>
      </c>
      <c r="E99" s="150"/>
      <c r="F99" s="150"/>
      <c r="G99" s="150"/>
      <c r="H99" s="150"/>
      <c r="I99" s="150"/>
      <c r="J99" s="151">
        <f>J135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137</v>
      </c>
      <c r="E100" s="154"/>
      <c r="F100" s="154"/>
      <c r="G100" s="154"/>
      <c r="H100" s="154"/>
      <c r="I100" s="154"/>
      <c r="J100" s="155">
        <f>J136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138</v>
      </c>
      <c r="E101" s="154"/>
      <c r="F101" s="154"/>
      <c r="G101" s="154"/>
      <c r="H101" s="154"/>
      <c r="I101" s="154"/>
      <c r="J101" s="155">
        <f>J156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139</v>
      </c>
      <c r="E102" s="154"/>
      <c r="F102" s="154"/>
      <c r="G102" s="154"/>
      <c r="H102" s="154"/>
      <c r="I102" s="154"/>
      <c r="J102" s="155">
        <f>J194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140</v>
      </c>
      <c r="E103" s="154"/>
      <c r="F103" s="154"/>
      <c r="G103" s="154"/>
      <c r="H103" s="154"/>
      <c r="I103" s="154"/>
      <c r="J103" s="155">
        <f>J235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141</v>
      </c>
      <c r="E104" s="154"/>
      <c r="F104" s="154"/>
      <c r="G104" s="154"/>
      <c r="H104" s="154"/>
      <c r="I104" s="154"/>
      <c r="J104" s="155">
        <f>J242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142</v>
      </c>
      <c r="E105" s="150"/>
      <c r="F105" s="150"/>
      <c r="G105" s="150"/>
      <c r="H105" s="150"/>
      <c r="I105" s="150"/>
      <c r="J105" s="151">
        <f>J244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143</v>
      </c>
      <c r="E106" s="154"/>
      <c r="F106" s="154"/>
      <c r="G106" s="154"/>
      <c r="H106" s="154"/>
      <c r="I106" s="154"/>
      <c r="J106" s="155">
        <f>J245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144</v>
      </c>
      <c r="E107" s="154"/>
      <c r="F107" s="154"/>
      <c r="G107" s="154"/>
      <c r="H107" s="154"/>
      <c r="I107" s="154"/>
      <c r="J107" s="155">
        <f>J292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145</v>
      </c>
      <c r="E108" s="154"/>
      <c r="F108" s="154"/>
      <c r="G108" s="154"/>
      <c r="H108" s="154"/>
      <c r="I108" s="154"/>
      <c r="J108" s="155">
        <f>J330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146</v>
      </c>
      <c r="E109" s="154"/>
      <c r="F109" s="154"/>
      <c r="G109" s="154"/>
      <c r="H109" s="154"/>
      <c r="I109" s="154"/>
      <c r="J109" s="155">
        <f>J342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147</v>
      </c>
      <c r="E110" s="154"/>
      <c r="F110" s="154"/>
      <c r="G110" s="154"/>
      <c r="H110" s="154"/>
      <c r="I110" s="154"/>
      <c r="J110" s="155">
        <f>J365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2"/>
      <c r="C111" s="10"/>
      <c r="D111" s="153" t="s">
        <v>148</v>
      </c>
      <c r="E111" s="154"/>
      <c r="F111" s="154"/>
      <c r="G111" s="154"/>
      <c r="H111" s="154"/>
      <c r="I111" s="154"/>
      <c r="J111" s="155">
        <f>J380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48"/>
      <c r="C112" s="9"/>
      <c r="D112" s="149" t="s">
        <v>149</v>
      </c>
      <c r="E112" s="150"/>
      <c r="F112" s="150"/>
      <c r="G112" s="150"/>
      <c r="H112" s="150"/>
      <c r="I112" s="150"/>
      <c r="J112" s="151">
        <f>J396</f>
        <v>0</v>
      </c>
      <c r="K112" s="9"/>
      <c r="L112" s="148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150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17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129" t="str">
        <f>E7</f>
        <v>SPOŠ D. K. n.L., budova H - 1.etapa - 3.část</v>
      </c>
      <c r="F122" s="31"/>
      <c r="G122" s="31"/>
      <c r="H122" s="31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" customFormat="1" ht="12" customHeight="1">
      <c r="B123" s="21"/>
      <c r="C123" s="31" t="s">
        <v>119</v>
      </c>
      <c r="L123" s="21"/>
    </row>
    <row r="124" s="2" customFormat="1" ht="16.5" customHeight="1">
      <c r="A124" s="37"/>
      <c r="B124" s="38"/>
      <c r="C124" s="37"/>
      <c r="D124" s="37"/>
      <c r="E124" s="129" t="s">
        <v>123</v>
      </c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125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66" t="str">
        <f>E11</f>
        <v>a - Stavební část</v>
      </c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21</v>
      </c>
      <c r="D128" s="37"/>
      <c r="E128" s="37"/>
      <c r="F128" s="26" t="str">
        <f>F14</f>
        <v>Dvůr Králové nad Labem</v>
      </c>
      <c r="G128" s="37"/>
      <c r="H128" s="37"/>
      <c r="I128" s="31" t="s">
        <v>23</v>
      </c>
      <c r="J128" s="68" t="str">
        <f>IF(J14="","",J14)</f>
        <v>11. 1. 2024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40.05" customHeight="1">
      <c r="A130" s="37"/>
      <c r="B130" s="38"/>
      <c r="C130" s="31" t="s">
        <v>25</v>
      </c>
      <c r="D130" s="37"/>
      <c r="E130" s="37"/>
      <c r="F130" s="26" t="str">
        <f>E17</f>
        <v>SPOŠ Dvůr Králové, Elišky Krásnohorské 2069</v>
      </c>
      <c r="G130" s="37"/>
      <c r="H130" s="37"/>
      <c r="I130" s="31" t="s">
        <v>31</v>
      </c>
      <c r="J130" s="35" t="str">
        <f>E23</f>
        <v>Projektis DK s.r.o., Legionářská 562, D.K.n.L.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29</v>
      </c>
      <c r="D131" s="37"/>
      <c r="E131" s="37"/>
      <c r="F131" s="26" t="str">
        <f>IF(E20="","",E20)</f>
        <v>Vyplň údaj</v>
      </c>
      <c r="G131" s="37"/>
      <c r="H131" s="37"/>
      <c r="I131" s="31" t="s">
        <v>34</v>
      </c>
      <c r="J131" s="35" t="str">
        <f>E26</f>
        <v>ing. V. Švehla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56"/>
      <c r="B133" s="157"/>
      <c r="C133" s="158" t="s">
        <v>151</v>
      </c>
      <c r="D133" s="159" t="s">
        <v>62</v>
      </c>
      <c r="E133" s="159" t="s">
        <v>58</v>
      </c>
      <c r="F133" s="159" t="s">
        <v>59</v>
      </c>
      <c r="G133" s="159" t="s">
        <v>152</v>
      </c>
      <c r="H133" s="159" t="s">
        <v>153</v>
      </c>
      <c r="I133" s="159" t="s">
        <v>154</v>
      </c>
      <c r="J133" s="159" t="s">
        <v>133</v>
      </c>
      <c r="K133" s="160" t="s">
        <v>155</v>
      </c>
      <c r="L133" s="161"/>
      <c r="M133" s="85" t="s">
        <v>1</v>
      </c>
      <c r="N133" s="86" t="s">
        <v>41</v>
      </c>
      <c r="O133" s="86" t="s">
        <v>156</v>
      </c>
      <c r="P133" s="86" t="s">
        <v>157</v>
      </c>
      <c r="Q133" s="86" t="s">
        <v>158</v>
      </c>
      <c r="R133" s="86" t="s">
        <v>159</v>
      </c>
      <c r="S133" s="86" t="s">
        <v>160</v>
      </c>
      <c r="T133" s="87" t="s">
        <v>161</v>
      </c>
      <c r="U133" s="156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/>
    </row>
    <row r="134" s="2" customFormat="1" ht="22.8" customHeight="1">
      <c r="A134" s="37"/>
      <c r="B134" s="38"/>
      <c r="C134" s="92" t="s">
        <v>162</v>
      </c>
      <c r="D134" s="37"/>
      <c r="E134" s="37"/>
      <c r="F134" s="37"/>
      <c r="G134" s="37"/>
      <c r="H134" s="37"/>
      <c r="I134" s="37"/>
      <c r="J134" s="162">
        <f>BK134</f>
        <v>0</v>
      </c>
      <c r="K134" s="37"/>
      <c r="L134" s="38"/>
      <c r="M134" s="88"/>
      <c r="N134" s="72"/>
      <c r="O134" s="89"/>
      <c r="P134" s="163">
        <f>P135+P244+P396</f>
        <v>0</v>
      </c>
      <c r="Q134" s="89"/>
      <c r="R134" s="163">
        <f>R135+R244+R396</f>
        <v>32.315403409849999</v>
      </c>
      <c r="S134" s="89"/>
      <c r="T134" s="164">
        <f>T135+T244+T396</f>
        <v>28.098493500000004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76</v>
      </c>
      <c r="AU134" s="18" t="s">
        <v>135</v>
      </c>
      <c r="BK134" s="165">
        <f>BK135+BK244+BK396</f>
        <v>0</v>
      </c>
    </row>
    <row r="135" s="12" customFormat="1" ht="25.92" customHeight="1">
      <c r="A135" s="12"/>
      <c r="B135" s="166"/>
      <c r="C135" s="12"/>
      <c r="D135" s="167" t="s">
        <v>76</v>
      </c>
      <c r="E135" s="168" t="s">
        <v>163</v>
      </c>
      <c r="F135" s="168" t="s">
        <v>164</v>
      </c>
      <c r="G135" s="12"/>
      <c r="H135" s="12"/>
      <c r="I135" s="169"/>
      <c r="J135" s="170">
        <f>BK135</f>
        <v>0</v>
      </c>
      <c r="K135" s="12"/>
      <c r="L135" s="166"/>
      <c r="M135" s="171"/>
      <c r="N135" s="172"/>
      <c r="O135" s="172"/>
      <c r="P135" s="173">
        <f>P136+P156+P194+P235+P242</f>
        <v>0</v>
      </c>
      <c r="Q135" s="172"/>
      <c r="R135" s="173">
        <f>R136+R156+R194+R235+R242</f>
        <v>17.369586635000001</v>
      </c>
      <c r="S135" s="172"/>
      <c r="T135" s="174">
        <f>T136+T156+T194+T235+T242</f>
        <v>26.282846000000003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7" t="s">
        <v>8</v>
      </c>
      <c r="AT135" s="175" t="s">
        <v>76</v>
      </c>
      <c r="AU135" s="175" t="s">
        <v>77</v>
      </c>
      <c r="AY135" s="167" t="s">
        <v>165</v>
      </c>
      <c r="BK135" s="176">
        <f>BK136+BK156+BK194+BK235+BK242</f>
        <v>0</v>
      </c>
    </row>
    <row r="136" s="12" customFormat="1" ht="22.8" customHeight="1">
      <c r="A136" s="12"/>
      <c r="B136" s="166"/>
      <c r="C136" s="12"/>
      <c r="D136" s="167" t="s">
        <v>76</v>
      </c>
      <c r="E136" s="177" t="s">
        <v>81</v>
      </c>
      <c r="F136" s="177" t="s">
        <v>166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SUM(P137:P155)</f>
        <v>0</v>
      </c>
      <c r="Q136" s="172"/>
      <c r="R136" s="173">
        <f>SUM(R137:R155)</f>
        <v>5.3317517799999994</v>
      </c>
      <c r="S136" s="172"/>
      <c r="T136" s="174">
        <f>SUM(T137:T155)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</v>
      </c>
      <c r="AT136" s="175" t="s">
        <v>76</v>
      </c>
      <c r="AU136" s="175" t="s">
        <v>8</v>
      </c>
      <c r="AY136" s="167" t="s">
        <v>165</v>
      </c>
      <c r="BK136" s="176">
        <f>SUM(BK137:BK155)</f>
        <v>0</v>
      </c>
    </row>
    <row r="137" s="2" customFormat="1" ht="24.15" customHeight="1">
      <c r="A137" s="37"/>
      <c r="B137" s="179"/>
      <c r="C137" s="180" t="s">
        <v>8</v>
      </c>
      <c r="D137" s="180" t="s">
        <v>167</v>
      </c>
      <c r="E137" s="181" t="s">
        <v>168</v>
      </c>
      <c r="F137" s="182" t="s">
        <v>169</v>
      </c>
      <c r="G137" s="183" t="s">
        <v>170</v>
      </c>
      <c r="H137" s="184">
        <v>2.347</v>
      </c>
      <c r="I137" s="185"/>
      <c r="J137" s="186">
        <f>ROUND(I137*H137,0)</f>
        <v>0</v>
      </c>
      <c r="K137" s="182" t="s">
        <v>171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1.8775</v>
      </c>
      <c r="R137" s="189">
        <f>Q137*H137</f>
        <v>4.4064924999999997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97</v>
      </c>
      <c r="AT137" s="191" t="s">
        <v>167</v>
      </c>
      <c r="AU137" s="191" t="s">
        <v>85</v>
      </c>
      <c r="AY137" s="18" t="s">
        <v>165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97</v>
      </c>
      <c r="BM137" s="191" t="s">
        <v>172</v>
      </c>
    </row>
    <row r="138" s="13" customFormat="1">
      <c r="A138" s="13"/>
      <c r="B138" s="193"/>
      <c r="C138" s="13"/>
      <c r="D138" s="194" t="s">
        <v>173</v>
      </c>
      <c r="E138" s="195" t="s">
        <v>1</v>
      </c>
      <c r="F138" s="196" t="s">
        <v>174</v>
      </c>
      <c r="G138" s="13"/>
      <c r="H138" s="197">
        <v>0.82799999999999996</v>
      </c>
      <c r="I138" s="198"/>
      <c r="J138" s="13"/>
      <c r="K138" s="13"/>
      <c r="L138" s="193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5" t="s">
        <v>173</v>
      </c>
      <c r="AU138" s="195" t="s">
        <v>85</v>
      </c>
      <c r="AV138" s="13" t="s">
        <v>85</v>
      </c>
      <c r="AW138" s="13" t="s">
        <v>33</v>
      </c>
      <c r="AX138" s="13" t="s">
        <v>77</v>
      </c>
      <c r="AY138" s="195" t="s">
        <v>165</v>
      </c>
    </row>
    <row r="139" s="13" customFormat="1">
      <c r="A139" s="13"/>
      <c r="B139" s="193"/>
      <c r="C139" s="13"/>
      <c r="D139" s="194" t="s">
        <v>173</v>
      </c>
      <c r="E139" s="195" t="s">
        <v>1</v>
      </c>
      <c r="F139" s="196" t="s">
        <v>175</v>
      </c>
      <c r="G139" s="13"/>
      <c r="H139" s="197">
        <v>1.5189999999999999</v>
      </c>
      <c r="I139" s="198"/>
      <c r="J139" s="13"/>
      <c r="K139" s="13"/>
      <c r="L139" s="193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5" t="s">
        <v>173</v>
      </c>
      <c r="AU139" s="195" t="s">
        <v>85</v>
      </c>
      <c r="AV139" s="13" t="s">
        <v>85</v>
      </c>
      <c r="AW139" s="13" t="s">
        <v>33</v>
      </c>
      <c r="AX139" s="13" t="s">
        <v>77</v>
      </c>
      <c r="AY139" s="195" t="s">
        <v>165</v>
      </c>
    </row>
    <row r="140" s="14" customFormat="1">
      <c r="A140" s="14"/>
      <c r="B140" s="202"/>
      <c r="C140" s="14"/>
      <c r="D140" s="194" t="s">
        <v>173</v>
      </c>
      <c r="E140" s="203" t="s">
        <v>1</v>
      </c>
      <c r="F140" s="204" t="s">
        <v>176</v>
      </c>
      <c r="G140" s="14"/>
      <c r="H140" s="205">
        <v>2.347</v>
      </c>
      <c r="I140" s="206"/>
      <c r="J140" s="14"/>
      <c r="K140" s="14"/>
      <c r="L140" s="202"/>
      <c r="M140" s="207"/>
      <c r="N140" s="208"/>
      <c r="O140" s="208"/>
      <c r="P140" s="208"/>
      <c r="Q140" s="208"/>
      <c r="R140" s="208"/>
      <c r="S140" s="208"/>
      <c r="T140" s="20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3" t="s">
        <v>173</v>
      </c>
      <c r="AU140" s="203" t="s">
        <v>85</v>
      </c>
      <c r="AV140" s="14" t="s">
        <v>81</v>
      </c>
      <c r="AW140" s="14" t="s">
        <v>33</v>
      </c>
      <c r="AX140" s="14" t="s">
        <v>8</v>
      </c>
      <c r="AY140" s="203" t="s">
        <v>165</v>
      </c>
    </row>
    <row r="141" s="2" customFormat="1" ht="16.5" customHeight="1">
      <c r="A141" s="37"/>
      <c r="B141" s="179"/>
      <c r="C141" s="180" t="s">
        <v>85</v>
      </c>
      <c r="D141" s="180" t="s">
        <v>167</v>
      </c>
      <c r="E141" s="181" t="s">
        <v>177</v>
      </c>
      <c r="F141" s="182" t="s">
        <v>178</v>
      </c>
      <c r="G141" s="183" t="s">
        <v>170</v>
      </c>
      <c r="H141" s="184">
        <v>0.36399999999999999</v>
      </c>
      <c r="I141" s="185"/>
      <c r="J141" s="186">
        <f>ROUND(I141*H141,0)</f>
        <v>0</v>
      </c>
      <c r="K141" s="182" t="s">
        <v>171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1.94302</v>
      </c>
      <c r="R141" s="189">
        <f>Q141*H141</f>
        <v>0.70725927999999993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97</v>
      </c>
      <c r="AT141" s="191" t="s">
        <v>167</v>
      </c>
      <c r="AU141" s="191" t="s">
        <v>85</v>
      </c>
      <c r="AY141" s="18" t="s">
        <v>165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97</v>
      </c>
      <c r="BM141" s="191" t="s">
        <v>179</v>
      </c>
    </row>
    <row r="142" s="13" customFormat="1">
      <c r="A142" s="13"/>
      <c r="B142" s="193"/>
      <c r="C142" s="13"/>
      <c r="D142" s="194" t="s">
        <v>173</v>
      </c>
      <c r="E142" s="195" t="s">
        <v>1</v>
      </c>
      <c r="F142" s="196" t="s">
        <v>180</v>
      </c>
      <c r="G142" s="13"/>
      <c r="H142" s="197">
        <v>0.087999999999999995</v>
      </c>
      <c r="I142" s="198"/>
      <c r="J142" s="13"/>
      <c r="K142" s="13"/>
      <c r="L142" s="193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5" t="s">
        <v>173</v>
      </c>
      <c r="AU142" s="195" t="s">
        <v>85</v>
      </c>
      <c r="AV142" s="13" t="s">
        <v>85</v>
      </c>
      <c r="AW142" s="13" t="s">
        <v>33</v>
      </c>
      <c r="AX142" s="13" t="s">
        <v>77</v>
      </c>
      <c r="AY142" s="195" t="s">
        <v>165</v>
      </c>
    </row>
    <row r="143" s="13" customFormat="1">
      <c r="A143" s="13"/>
      <c r="B143" s="193"/>
      <c r="C143" s="13"/>
      <c r="D143" s="194" t="s">
        <v>173</v>
      </c>
      <c r="E143" s="195" t="s">
        <v>1</v>
      </c>
      <c r="F143" s="196" t="s">
        <v>181</v>
      </c>
      <c r="G143" s="13"/>
      <c r="H143" s="197">
        <v>0.11700000000000001</v>
      </c>
      <c r="I143" s="198"/>
      <c r="J143" s="13"/>
      <c r="K143" s="13"/>
      <c r="L143" s="193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5" t="s">
        <v>173</v>
      </c>
      <c r="AU143" s="195" t="s">
        <v>85</v>
      </c>
      <c r="AV143" s="13" t="s">
        <v>85</v>
      </c>
      <c r="AW143" s="13" t="s">
        <v>33</v>
      </c>
      <c r="AX143" s="13" t="s">
        <v>77</v>
      </c>
      <c r="AY143" s="195" t="s">
        <v>165</v>
      </c>
    </row>
    <row r="144" s="13" customFormat="1">
      <c r="A144" s="13"/>
      <c r="B144" s="193"/>
      <c r="C144" s="13"/>
      <c r="D144" s="194" t="s">
        <v>173</v>
      </c>
      <c r="E144" s="195" t="s">
        <v>1</v>
      </c>
      <c r="F144" s="196" t="s">
        <v>182</v>
      </c>
      <c r="G144" s="13"/>
      <c r="H144" s="197">
        <v>0.159</v>
      </c>
      <c r="I144" s="198"/>
      <c r="J144" s="13"/>
      <c r="K144" s="13"/>
      <c r="L144" s="193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5" t="s">
        <v>173</v>
      </c>
      <c r="AU144" s="195" t="s">
        <v>85</v>
      </c>
      <c r="AV144" s="13" t="s">
        <v>85</v>
      </c>
      <c r="AW144" s="13" t="s">
        <v>33</v>
      </c>
      <c r="AX144" s="13" t="s">
        <v>77</v>
      </c>
      <c r="AY144" s="195" t="s">
        <v>165</v>
      </c>
    </row>
    <row r="145" s="14" customFormat="1">
      <c r="A145" s="14"/>
      <c r="B145" s="202"/>
      <c r="C145" s="14"/>
      <c r="D145" s="194" t="s">
        <v>173</v>
      </c>
      <c r="E145" s="203" t="s">
        <v>1</v>
      </c>
      <c r="F145" s="204" t="s">
        <v>183</v>
      </c>
      <c r="G145" s="14"/>
      <c r="H145" s="205">
        <v>0.36399999999999999</v>
      </c>
      <c r="I145" s="206"/>
      <c r="J145" s="14"/>
      <c r="K145" s="14"/>
      <c r="L145" s="202"/>
      <c r="M145" s="207"/>
      <c r="N145" s="208"/>
      <c r="O145" s="208"/>
      <c r="P145" s="208"/>
      <c r="Q145" s="208"/>
      <c r="R145" s="208"/>
      <c r="S145" s="208"/>
      <c r="T145" s="20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3" t="s">
        <v>173</v>
      </c>
      <c r="AU145" s="203" t="s">
        <v>85</v>
      </c>
      <c r="AV145" s="14" t="s">
        <v>81</v>
      </c>
      <c r="AW145" s="14" t="s">
        <v>33</v>
      </c>
      <c r="AX145" s="14" t="s">
        <v>8</v>
      </c>
      <c r="AY145" s="203" t="s">
        <v>165</v>
      </c>
    </row>
    <row r="146" s="2" customFormat="1" ht="24.15" customHeight="1">
      <c r="A146" s="37"/>
      <c r="B146" s="179"/>
      <c r="C146" s="180" t="s">
        <v>81</v>
      </c>
      <c r="D146" s="180" t="s">
        <v>167</v>
      </c>
      <c r="E146" s="181" t="s">
        <v>184</v>
      </c>
      <c r="F146" s="182" t="s">
        <v>185</v>
      </c>
      <c r="G146" s="183" t="s">
        <v>186</v>
      </c>
      <c r="H146" s="184">
        <v>0.099000000000000005</v>
      </c>
      <c r="I146" s="185"/>
      <c r="J146" s="186">
        <f>ROUND(I146*H146,0)</f>
        <v>0</v>
      </c>
      <c r="K146" s="182" t="s">
        <v>171</v>
      </c>
      <c r="L146" s="38"/>
      <c r="M146" s="187" t="s">
        <v>1</v>
      </c>
      <c r="N146" s="188" t="s">
        <v>42</v>
      </c>
      <c r="O146" s="76"/>
      <c r="P146" s="189">
        <f>O146*H146</f>
        <v>0</v>
      </c>
      <c r="Q146" s="189">
        <v>1.0900000000000001</v>
      </c>
      <c r="R146" s="189">
        <f>Q146*H146</f>
        <v>0.10791000000000002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97</v>
      </c>
      <c r="AT146" s="191" t="s">
        <v>167</v>
      </c>
      <c r="AU146" s="191" t="s">
        <v>85</v>
      </c>
      <c r="AY146" s="18" t="s">
        <v>165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97</v>
      </c>
      <c r="BM146" s="191" t="s">
        <v>187</v>
      </c>
    </row>
    <row r="147" s="13" customFormat="1">
      <c r="A147" s="13"/>
      <c r="B147" s="193"/>
      <c r="C147" s="13"/>
      <c r="D147" s="194" t="s">
        <v>173</v>
      </c>
      <c r="E147" s="195" t="s">
        <v>1</v>
      </c>
      <c r="F147" s="196" t="s">
        <v>188</v>
      </c>
      <c r="G147" s="13"/>
      <c r="H147" s="197">
        <v>0.012999999999999999</v>
      </c>
      <c r="I147" s="198"/>
      <c r="J147" s="13"/>
      <c r="K147" s="13"/>
      <c r="L147" s="193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5" t="s">
        <v>173</v>
      </c>
      <c r="AU147" s="195" t="s">
        <v>85</v>
      </c>
      <c r="AV147" s="13" t="s">
        <v>85</v>
      </c>
      <c r="AW147" s="13" t="s">
        <v>33</v>
      </c>
      <c r="AX147" s="13" t="s">
        <v>77</v>
      </c>
      <c r="AY147" s="195" t="s">
        <v>165</v>
      </c>
    </row>
    <row r="148" s="13" customFormat="1">
      <c r="A148" s="13"/>
      <c r="B148" s="193"/>
      <c r="C148" s="13"/>
      <c r="D148" s="194" t="s">
        <v>173</v>
      </c>
      <c r="E148" s="195" t="s">
        <v>1</v>
      </c>
      <c r="F148" s="196" t="s">
        <v>189</v>
      </c>
      <c r="G148" s="13"/>
      <c r="H148" s="197">
        <v>0.042999999999999997</v>
      </c>
      <c r="I148" s="198"/>
      <c r="J148" s="13"/>
      <c r="K148" s="13"/>
      <c r="L148" s="193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5" t="s">
        <v>173</v>
      </c>
      <c r="AU148" s="195" t="s">
        <v>85</v>
      </c>
      <c r="AV148" s="13" t="s">
        <v>85</v>
      </c>
      <c r="AW148" s="13" t="s">
        <v>33</v>
      </c>
      <c r="AX148" s="13" t="s">
        <v>77</v>
      </c>
      <c r="AY148" s="195" t="s">
        <v>165</v>
      </c>
    </row>
    <row r="149" s="13" customFormat="1">
      <c r="A149" s="13"/>
      <c r="B149" s="193"/>
      <c r="C149" s="13"/>
      <c r="D149" s="194" t="s">
        <v>173</v>
      </c>
      <c r="E149" s="195" t="s">
        <v>1</v>
      </c>
      <c r="F149" s="196" t="s">
        <v>189</v>
      </c>
      <c r="G149" s="13"/>
      <c r="H149" s="197">
        <v>0.042999999999999997</v>
      </c>
      <c r="I149" s="198"/>
      <c r="J149" s="13"/>
      <c r="K149" s="13"/>
      <c r="L149" s="193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5" t="s">
        <v>173</v>
      </c>
      <c r="AU149" s="195" t="s">
        <v>85</v>
      </c>
      <c r="AV149" s="13" t="s">
        <v>85</v>
      </c>
      <c r="AW149" s="13" t="s">
        <v>33</v>
      </c>
      <c r="AX149" s="13" t="s">
        <v>77</v>
      </c>
      <c r="AY149" s="195" t="s">
        <v>165</v>
      </c>
    </row>
    <row r="150" s="14" customFormat="1">
      <c r="A150" s="14"/>
      <c r="B150" s="202"/>
      <c r="C150" s="14"/>
      <c r="D150" s="194" t="s">
        <v>173</v>
      </c>
      <c r="E150" s="203" t="s">
        <v>1</v>
      </c>
      <c r="F150" s="204" t="s">
        <v>190</v>
      </c>
      <c r="G150" s="14"/>
      <c r="H150" s="205">
        <v>0.099000000000000005</v>
      </c>
      <c r="I150" s="206"/>
      <c r="J150" s="14"/>
      <c r="K150" s="14"/>
      <c r="L150" s="202"/>
      <c r="M150" s="207"/>
      <c r="N150" s="208"/>
      <c r="O150" s="208"/>
      <c r="P150" s="208"/>
      <c r="Q150" s="208"/>
      <c r="R150" s="208"/>
      <c r="S150" s="208"/>
      <c r="T150" s="20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3" t="s">
        <v>173</v>
      </c>
      <c r="AU150" s="203" t="s">
        <v>85</v>
      </c>
      <c r="AV150" s="14" t="s">
        <v>81</v>
      </c>
      <c r="AW150" s="14" t="s">
        <v>33</v>
      </c>
      <c r="AX150" s="14" t="s">
        <v>77</v>
      </c>
      <c r="AY150" s="203" t="s">
        <v>165</v>
      </c>
    </row>
    <row r="151" s="15" customFormat="1">
      <c r="A151" s="15"/>
      <c r="B151" s="210"/>
      <c r="C151" s="15"/>
      <c r="D151" s="194" t="s">
        <v>173</v>
      </c>
      <c r="E151" s="211" t="s">
        <v>1</v>
      </c>
      <c r="F151" s="212" t="s">
        <v>191</v>
      </c>
      <c r="G151" s="15"/>
      <c r="H151" s="213">
        <v>0.099000000000000005</v>
      </c>
      <c r="I151" s="214"/>
      <c r="J151" s="15"/>
      <c r="K151" s="15"/>
      <c r="L151" s="210"/>
      <c r="M151" s="215"/>
      <c r="N151" s="216"/>
      <c r="O151" s="216"/>
      <c r="P151" s="216"/>
      <c r="Q151" s="216"/>
      <c r="R151" s="216"/>
      <c r="S151" s="216"/>
      <c r="T151" s="21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1" t="s">
        <v>173</v>
      </c>
      <c r="AU151" s="211" t="s">
        <v>85</v>
      </c>
      <c r="AV151" s="15" t="s">
        <v>97</v>
      </c>
      <c r="AW151" s="15" t="s">
        <v>33</v>
      </c>
      <c r="AX151" s="15" t="s">
        <v>8</v>
      </c>
      <c r="AY151" s="211" t="s">
        <v>165</v>
      </c>
    </row>
    <row r="152" s="2" customFormat="1" ht="24.15" customHeight="1">
      <c r="A152" s="37"/>
      <c r="B152" s="179"/>
      <c r="C152" s="180" t="s">
        <v>97</v>
      </c>
      <c r="D152" s="180" t="s">
        <v>167</v>
      </c>
      <c r="E152" s="181" t="s">
        <v>192</v>
      </c>
      <c r="F152" s="182" t="s">
        <v>193</v>
      </c>
      <c r="G152" s="183" t="s">
        <v>186</v>
      </c>
      <c r="H152" s="184">
        <v>0.10100000000000001</v>
      </c>
      <c r="I152" s="185"/>
      <c r="J152" s="186">
        <f>ROUND(I152*H152,0)</f>
        <v>0</v>
      </c>
      <c r="K152" s="182" t="s">
        <v>171</v>
      </c>
      <c r="L152" s="38"/>
      <c r="M152" s="187" t="s">
        <v>1</v>
      </c>
      <c r="N152" s="188" t="s">
        <v>42</v>
      </c>
      <c r="O152" s="76"/>
      <c r="P152" s="189">
        <f>O152*H152</f>
        <v>0</v>
      </c>
      <c r="Q152" s="189">
        <v>1.0900000000000001</v>
      </c>
      <c r="R152" s="189">
        <f>Q152*H152</f>
        <v>0.11009000000000002</v>
      </c>
      <c r="S152" s="189">
        <v>0</v>
      </c>
      <c r="T152" s="19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1" t="s">
        <v>97</v>
      </c>
      <c r="AT152" s="191" t="s">
        <v>167</v>
      </c>
      <c r="AU152" s="191" t="s">
        <v>85</v>
      </c>
      <c r="AY152" s="18" t="s">
        <v>165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</v>
      </c>
      <c r="BK152" s="192">
        <f>ROUND(I152*H152,0)</f>
        <v>0</v>
      </c>
      <c r="BL152" s="18" t="s">
        <v>97</v>
      </c>
      <c r="BM152" s="191" t="s">
        <v>194</v>
      </c>
    </row>
    <row r="153" s="13" customFormat="1">
      <c r="A153" s="13"/>
      <c r="B153" s="193"/>
      <c r="C153" s="13"/>
      <c r="D153" s="194" t="s">
        <v>173</v>
      </c>
      <c r="E153" s="195" t="s">
        <v>1</v>
      </c>
      <c r="F153" s="196" t="s">
        <v>195</v>
      </c>
      <c r="G153" s="13"/>
      <c r="H153" s="197">
        <v>0.10100000000000001</v>
      </c>
      <c r="I153" s="198"/>
      <c r="J153" s="13"/>
      <c r="K153" s="13"/>
      <c r="L153" s="193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5" t="s">
        <v>173</v>
      </c>
      <c r="AU153" s="195" t="s">
        <v>85</v>
      </c>
      <c r="AV153" s="13" t="s">
        <v>85</v>
      </c>
      <c r="AW153" s="13" t="s">
        <v>33</v>
      </c>
      <c r="AX153" s="13" t="s">
        <v>77</v>
      </c>
      <c r="AY153" s="195" t="s">
        <v>165</v>
      </c>
    </row>
    <row r="154" s="14" customFormat="1">
      <c r="A154" s="14"/>
      <c r="B154" s="202"/>
      <c r="C154" s="14"/>
      <c r="D154" s="194" t="s">
        <v>173</v>
      </c>
      <c r="E154" s="203" t="s">
        <v>1</v>
      </c>
      <c r="F154" s="204" t="s">
        <v>196</v>
      </c>
      <c r="G154" s="14"/>
      <c r="H154" s="205">
        <v>0.10100000000000001</v>
      </c>
      <c r="I154" s="206"/>
      <c r="J154" s="14"/>
      <c r="K154" s="14"/>
      <c r="L154" s="202"/>
      <c r="M154" s="207"/>
      <c r="N154" s="208"/>
      <c r="O154" s="208"/>
      <c r="P154" s="208"/>
      <c r="Q154" s="208"/>
      <c r="R154" s="208"/>
      <c r="S154" s="208"/>
      <c r="T154" s="20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3" t="s">
        <v>173</v>
      </c>
      <c r="AU154" s="203" t="s">
        <v>85</v>
      </c>
      <c r="AV154" s="14" t="s">
        <v>81</v>
      </c>
      <c r="AW154" s="14" t="s">
        <v>33</v>
      </c>
      <c r="AX154" s="14" t="s">
        <v>77</v>
      </c>
      <c r="AY154" s="203" t="s">
        <v>165</v>
      </c>
    </row>
    <row r="155" s="15" customFormat="1">
      <c r="A155" s="15"/>
      <c r="B155" s="210"/>
      <c r="C155" s="15"/>
      <c r="D155" s="194" t="s">
        <v>173</v>
      </c>
      <c r="E155" s="211" t="s">
        <v>1</v>
      </c>
      <c r="F155" s="212" t="s">
        <v>191</v>
      </c>
      <c r="G155" s="15"/>
      <c r="H155" s="213">
        <v>0.10100000000000001</v>
      </c>
      <c r="I155" s="214"/>
      <c r="J155" s="15"/>
      <c r="K155" s="15"/>
      <c r="L155" s="210"/>
      <c r="M155" s="215"/>
      <c r="N155" s="216"/>
      <c r="O155" s="216"/>
      <c r="P155" s="216"/>
      <c r="Q155" s="216"/>
      <c r="R155" s="216"/>
      <c r="S155" s="216"/>
      <c r="T155" s="21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1" t="s">
        <v>173</v>
      </c>
      <c r="AU155" s="211" t="s">
        <v>85</v>
      </c>
      <c r="AV155" s="15" t="s">
        <v>97</v>
      </c>
      <c r="AW155" s="15" t="s">
        <v>33</v>
      </c>
      <c r="AX155" s="15" t="s">
        <v>8</v>
      </c>
      <c r="AY155" s="211" t="s">
        <v>165</v>
      </c>
    </row>
    <row r="156" s="12" customFormat="1" ht="22.8" customHeight="1">
      <c r="A156" s="12"/>
      <c r="B156" s="166"/>
      <c r="C156" s="12"/>
      <c r="D156" s="167" t="s">
        <v>76</v>
      </c>
      <c r="E156" s="177" t="s">
        <v>197</v>
      </c>
      <c r="F156" s="177" t="s">
        <v>198</v>
      </c>
      <c r="G156" s="12"/>
      <c r="H156" s="12"/>
      <c r="I156" s="169"/>
      <c r="J156" s="178">
        <f>BK156</f>
        <v>0</v>
      </c>
      <c r="K156" s="12"/>
      <c r="L156" s="166"/>
      <c r="M156" s="171"/>
      <c r="N156" s="172"/>
      <c r="O156" s="172"/>
      <c r="P156" s="173">
        <f>SUM(P157:P193)</f>
        <v>0</v>
      </c>
      <c r="Q156" s="172"/>
      <c r="R156" s="173">
        <f>SUM(R157:R193)</f>
        <v>11.950192700000001</v>
      </c>
      <c r="S156" s="172"/>
      <c r="T156" s="174">
        <f>SUM(T157:T193)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7" t="s">
        <v>8</v>
      </c>
      <c r="AT156" s="175" t="s">
        <v>76</v>
      </c>
      <c r="AU156" s="175" t="s">
        <v>8</v>
      </c>
      <c r="AY156" s="167" t="s">
        <v>165</v>
      </c>
      <c r="BK156" s="176">
        <f>SUM(BK157:BK193)</f>
        <v>0</v>
      </c>
    </row>
    <row r="157" s="2" customFormat="1" ht="24.15" customHeight="1">
      <c r="A157" s="37"/>
      <c r="B157" s="179"/>
      <c r="C157" s="180" t="s">
        <v>199</v>
      </c>
      <c r="D157" s="180" t="s">
        <v>167</v>
      </c>
      <c r="E157" s="181" t="s">
        <v>200</v>
      </c>
      <c r="F157" s="182" t="s">
        <v>201</v>
      </c>
      <c r="G157" s="183" t="s">
        <v>202</v>
      </c>
      <c r="H157" s="184">
        <v>754.81100000000004</v>
      </c>
      <c r="I157" s="185"/>
      <c r="J157" s="186">
        <f>ROUND(I157*H157,0)</f>
        <v>0</v>
      </c>
      <c r="K157" s="182" t="s">
        <v>171</v>
      </c>
      <c r="L157" s="38"/>
      <c r="M157" s="187" t="s">
        <v>1</v>
      </c>
      <c r="N157" s="188" t="s">
        <v>42</v>
      </c>
      <c r="O157" s="76"/>
      <c r="P157" s="189">
        <f>O157*H157</f>
        <v>0</v>
      </c>
      <c r="Q157" s="189">
        <v>0.0057000000000000002</v>
      </c>
      <c r="R157" s="189">
        <f>Q157*H157</f>
        <v>4.3024227000000002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97</v>
      </c>
      <c r="AT157" s="191" t="s">
        <v>167</v>
      </c>
      <c r="AU157" s="191" t="s">
        <v>85</v>
      </c>
      <c r="AY157" s="18" t="s">
        <v>165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97</v>
      </c>
      <c r="BM157" s="191" t="s">
        <v>203</v>
      </c>
    </row>
    <row r="158" s="13" customFormat="1">
      <c r="A158" s="13"/>
      <c r="B158" s="193"/>
      <c r="C158" s="13"/>
      <c r="D158" s="194" t="s">
        <v>173</v>
      </c>
      <c r="E158" s="195" t="s">
        <v>1</v>
      </c>
      <c r="F158" s="196" t="s">
        <v>204</v>
      </c>
      <c r="G158" s="13"/>
      <c r="H158" s="197">
        <v>87.969999999999999</v>
      </c>
      <c r="I158" s="198"/>
      <c r="J158" s="13"/>
      <c r="K158" s="13"/>
      <c r="L158" s="193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5" t="s">
        <v>173</v>
      </c>
      <c r="AU158" s="195" t="s">
        <v>85</v>
      </c>
      <c r="AV158" s="13" t="s">
        <v>85</v>
      </c>
      <c r="AW158" s="13" t="s">
        <v>33</v>
      </c>
      <c r="AX158" s="13" t="s">
        <v>77</v>
      </c>
      <c r="AY158" s="195" t="s">
        <v>165</v>
      </c>
    </row>
    <row r="159" s="13" customFormat="1">
      <c r="A159" s="13"/>
      <c r="B159" s="193"/>
      <c r="C159" s="13"/>
      <c r="D159" s="194" t="s">
        <v>173</v>
      </c>
      <c r="E159" s="195" t="s">
        <v>1</v>
      </c>
      <c r="F159" s="196" t="s">
        <v>205</v>
      </c>
      <c r="G159" s="13"/>
      <c r="H159" s="197">
        <v>120.59</v>
      </c>
      <c r="I159" s="198"/>
      <c r="J159" s="13"/>
      <c r="K159" s="13"/>
      <c r="L159" s="193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5" t="s">
        <v>173</v>
      </c>
      <c r="AU159" s="195" t="s">
        <v>85</v>
      </c>
      <c r="AV159" s="13" t="s">
        <v>85</v>
      </c>
      <c r="AW159" s="13" t="s">
        <v>33</v>
      </c>
      <c r="AX159" s="13" t="s">
        <v>77</v>
      </c>
      <c r="AY159" s="195" t="s">
        <v>165</v>
      </c>
    </row>
    <row r="160" s="13" customFormat="1">
      <c r="A160" s="13"/>
      <c r="B160" s="193"/>
      <c r="C160" s="13"/>
      <c r="D160" s="194" t="s">
        <v>173</v>
      </c>
      <c r="E160" s="195" t="s">
        <v>1</v>
      </c>
      <c r="F160" s="196" t="s">
        <v>206</v>
      </c>
      <c r="G160" s="13"/>
      <c r="H160" s="197">
        <v>182.90000000000001</v>
      </c>
      <c r="I160" s="198"/>
      <c r="J160" s="13"/>
      <c r="K160" s="13"/>
      <c r="L160" s="193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5" t="s">
        <v>173</v>
      </c>
      <c r="AU160" s="195" t="s">
        <v>85</v>
      </c>
      <c r="AV160" s="13" t="s">
        <v>85</v>
      </c>
      <c r="AW160" s="13" t="s">
        <v>33</v>
      </c>
      <c r="AX160" s="13" t="s">
        <v>77</v>
      </c>
      <c r="AY160" s="195" t="s">
        <v>165</v>
      </c>
    </row>
    <row r="161" s="13" customFormat="1">
      <c r="A161" s="13"/>
      <c r="B161" s="193"/>
      <c r="C161" s="13"/>
      <c r="D161" s="194" t="s">
        <v>173</v>
      </c>
      <c r="E161" s="195" t="s">
        <v>1</v>
      </c>
      <c r="F161" s="196" t="s">
        <v>207</v>
      </c>
      <c r="G161" s="13"/>
      <c r="H161" s="197">
        <v>134.04400000000001</v>
      </c>
      <c r="I161" s="198"/>
      <c r="J161" s="13"/>
      <c r="K161" s="13"/>
      <c r="L161" s="193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173</v>
      </c>
      <c r="AU161" s="195" t="s">
        <v>85</v>
      </c>
      <c r="AV161" s="13" t="s">
        <v>85</v>
      </c>
      <c r="AW161" s="13" t="s">
        <v>33</v>
      </c>
      <c r="AX161" s="13" t="s">
        <v>77</v>
      </c>
      <c r="AY161" s="195" t="s">
        <v>165</v>
      </c>
    </row>
    <row r="162" s="13" customFormat="1">
      <c r="A162" s="13"/>
      <c r="B162" s="193"/>
      <c r="C162" s="13"/>
      <c r="D162" s="194" t="s">
        <v>173</v>
      </c>
      <c r="E162" s="195" t="s">
        <v>1</v>
      </c>
      <c r="F162" s="196" t="s">
        <v>208</v>
      </c>
      <c r="G162" s="13"/>
      <c r="H162" s="197">
        <v>75.763999999999996</v>
      </c>
      <c r="I162" s="198"/>
      <c r="J162" s="13"/>
      <c r="K162" s="13"/>
      <c r="L162" s="193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5" t="s">
        <v>173</v>
      </c>
      <c r="AU162" s="195" t="s">
        <v>85</v>
      </c>
      <c r="AV162" s="13" t="s">
        <v>85</v>
      </c>
      <c r="AW162" s="13" t="s">
        <v>33</v>
      </c>
      <c r="AX162" s="13" t="s">
        <v>77</v>
      </c>
      <c r="AY162" s="195" t="s">
        <v>165</v>
      </c>
    </row>
    <row r="163" s="13" customFormat="1">
      <c r="A163" s="13"/>
      <c r="B163" s="193"/>
      <c r="C163" s="13"/>
      <c r="D163" s="194" t="s">
        <v>173</v>
      </c>
      <c r="E163" s="195" t="s">
        <v>1</v>
      </c>
      <c r="F163" s="196" t="s">
        <v>209</v>
      </c>
      <c r="G163" s="13"/>
      <c r="H163" s="197">
        <v>47.616</v>
      </c>
      <c r="I163" s="198"/>
      <c r="J163" s="13"/>
      <c r="K163" s="13"/>
      <c r="L163" s="193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5" t="s">
        <v>173</v>
      </c>
      <c r="AU163" s="195" t="s">
        <v>85</v>
      </c>
      <c r="AV163" s="13" t="s">
        <v>85</v>
      </c>
      <c r="AW163" s="13" t="s">
        <v>33</v>
      </c>
      <c r="AX163" s="13" t="s">
        <v>77</v>
      </c>
      <c r="AY163" s="195" t="s">
        <v>165</v>
      </c>
    </row>
    <row r="164" s="13" customFormat="1">
      <c r="A164" s="13"/>
      <c r="B164" s="193"/>
      <c r="C164" s="13"/>
      <c r="D164" s="194" t="s">
        <v>173</v>
      </c>
      <c r="E164" s="195" t="s">
        <v>1</v>
      </c>
      <c r="F164" s="196" t="s">
        <v>210</v>
      </c>
      <c r="G164" s="13"/>
      <c r="H164" s="197">
        <v>105.92700000000001</v>
      </c>
      <c r="I164" s="198"/>
      <c r="J164" s="13"/>
      <c r="K164" s="13"/>
      <c r="L164" s="193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5" t="s">
        <v>173</v>
      </c>
      <c r="AU164" s="195" t="s">
        <v>85</v>
      </c>
      <c r="AV164" s="13" t="s">
        <v>85</v>
      </c>
      <c r="AW164" s="13" t="s">
        <v>33</v>
      </c>
      <c r="AX164" s="13" t="s">
        <v>77</v>
      </c>
      <c r="AY164" s="195" t="s">
        <v>165</v>
      </c>
    </row>
    <row r="165" s="14" customFormat="1">
      <c r="A165" s="14"/>
      <c r="B165" s="202"/>
      <c r="C165" s="14"/>
      <c r="D165" s="194" t="s">
        <v>173</v>
      </c>
      <c r="E165" s="203" t="s">
        <v>1</v>
      </c>
      <c r="F165" s="204" t="s">
        <v>211</v>
      </c>
      <c r="G165" s="14"/>
      <c r="H165" s="205">
        <v>754.81100000000004</v>
      </c>
      <c r="I165" s="206"/>
      <c r="J165" s="14"/>
      <c r="K165" s="14"/>
      <c r="L165" s="202"/>
      <c r="M165" s="207"/>
      <c r="N165" s="208"/>
      <c r="O165" s="208"/>
      <c r="P165" s="208"/>
      <c r="Q165" s="208"/>
      <c r="R165" s="208"/>
      <c r="S165" s="208"/>
      <c r="T165" s="20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3" t="s">
        <v>173</v>
      </c>
      <c r="AU165" s="203" t="s">
        <v>85</v>
      </c>
      <c r="AV165" s="14" t="s">
        <v>81</v>
      </c>
      <c r="AW165" s="14" t="s">
        <v>33</v>
      </c>
      <c r="AX165" s="14" t="s">
        <v>77</v>
      </c>
      <c r="AY165" s="203" t="s">
        <v>165</v>
      </c>
    </row>
    <row r="166" s="15" customFormat="1">
      <c r="A166" s="15"/>
      <c r="B166" s="210"/>
      <c r="C166" s="15"/>
      <c r="D166" s="194" t="s">
        <v>173</v>
      </c>
      <c r="E166" s="211" t="s">
        <v>212</v>
      </c>
      <c r="F166" s="212" t="s">
        <v>191</v>
      </c>
      <c r="G166" s="15"/>
      <c r="H166" s="213">
        <v>754.81100000000004</v>
      </c>
      <c r="I166" s="214"/>
      <c r="J166" s="15"/>
      <c r="K166" s="15"/>
      <c r="L166" s="210"/>
      <c r="M166" s="215"/>
      <c r="N166" s="216"/>
      <c r="O166" s="216"/>
      <c r="P166" s="216"/>
      <c r="Q166" s="216"/>
      <c r="R166" s="216"/>
      <c r="S166" s="216"/>
      <c r="T166" s="21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1" t="s">
        <v>173</v>
      </c>
      <c r="AU166" s="211" t="s">
        <v>85</v>
      </c>
      <c r="AV166" s="15" t="s">
        <v>97</v>
      </c>
      <c r="AW166" s="15" t="s">
        <v>33</v>
      </c>
      <c r="AX166" s="15" t="s">
        <v>8</v>
      </c>
      <c r="AY166" s="211" t="s">
        <v>165</v>
      </c>
    </row>
    <row r="167" s="2" customFormat="1" ht="24.15" customHeight="1">
      <c r="A167" s="37"/>
      <c r="B167" s="179"/>
      <c r="C167" s="180" t="s">
        <v>197</v>
      </c>
      <c r="D167" s="180" t="s">
        <v>167</v>
      </c>
      <c r="E167" s="181" t="s">
        <v>213</v>
      </c>
      <c r="F167" s="182" t="s">
        <v>214</v>
      </c>
      <c r="G167" s="183" t="s">
        <v>202</v>
      </c>
      <c r="H167" s="184">
        <v>347.5</v>
      </c>
      <c r="I167" s="185"/>
      <c r="J167" s="186">
        <f>ROUND(I167*H167,0)</f>
        <v>0</v>
      </c>
      <c r="K167" s="182" t="s">
        <v>171</v>
      </c>
      <c r="L167" s="38"/>
      <c r="M167" s="187" t="s">
        <v>1</v>
      </c>
      <c r="N167" s="188" t="s">
        <v>42</v>
      </c>
      <c r="O167" s="76"/>
      <c r="P167" s="189">
        <f>O167*H167</f>
        <v>0</v>
      </c>
      <c r="Q167" s="189">
        <v>0.020400000000000001</v>
      </c>
      <c r="R167" s="189">
        <f>Q167*H167</f>
        <v>7.0890000000000004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97</v>
      </c>
      <c r="AT167" s="191" t="s">
        <v>167</v>
      </c>
      <c r="AU167" s="191" t="s">
        <v>85</v>
      </c>
      <c r="AY167" s="18" t="s">
        <v>165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97</v>
      </c>
      <c r="BM167" s="191" t="s">
        <v>215</v>
      </c>
    </row>
    <row r="168" s="13" customFormat="1">
      <c r="A168" s="13"/>
      <c r="B168" s="193"/>
      <c r="C168" s="13"/>
      <c r="D168" s="194" t="s">
        <v>173</v>
      </c>
      <c r="E168" s="195" t="s">
        <v>1</v>
      </c>
      <c r="F168" s="196" t="s">
        <v>216</v>
      </c>
      <c r="G168" s="13"/>
      <c r="H168" s="197">
        <v>12.6</v>
      </c>
      <c r="I168" s="198"/>
      <c r="J168" s="13"/>
      <c r="K168" s="13"/>
      <c r="L168" s="193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5" t="s">
        <v>173</v>
      </c>
      <c r="AU168" s="195" t="s">
        <v>85</v>
      </c>
      <c r="AV168" s="13" t="s">
        <v>85</v>
      </c>
      <c r="AW168" s="13" t="s">
        <v>33</v>
      </c>
      <c r="AX168" s="13" t="s">
        <v>77</v>
      </c>
      <c r="AY168" s="195" t="s">
        <v>165</v>
      </c>
    </row>
    <row r="169" s="14" customFormat="1">
      <c r="A169" s="14"/>
      <c r="B169" s="202"/>
      <c r="C169" s="14"/>
      <c r="D169" s="194" t="s">
        <v>173</v>
      </c>
      <c r="E169" s="203" t="s">
        <v>1</v>
      </c>
      <c r="F169" s="204" t="s">
        <v>217</v>
      </c>
      <c r="G169" s="14"/>
      <c r="H169" s="205">
        <v>12.6</v>
      </c>
      <c r="I169" s="206"/>
      <c r="J169" s="14"/>
      <c r="K169" s="14"/>
      <c r="L169" s="202"/>
      <c r="M169" s="207"/>
      <c r="N169" s="208"/>
      <c r="O169" s="208"/>
      <c r="P169" s="208"/>
      <c r="Q169" s="208"/>
      <c r="R169" s="208"/>
      <c r="S169" s="208"/>
      <c r="T169" s="20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173</v>
      </c>
      <c r="AU169" s="203" t="s">
        <v>85</v>
      </c>
      <c r="AV169" s="14" t="s">
        <v>81</v>
      </c>
      <c r="AW169" s="14" t="s">
        <v>33</v>
      </c>
      <c r="AX169" s="14" t="s">
        <v>77</v>
      </c>
      <c r="AY169" s="203" t="s">
        <v>165</v>
      </c>
    </row>
    <row r="170" s="13" customFormat="1">
      <c r="A170" s="13"/>
      <c r="B170" s="193"/>
      <c r="C170" s="13"/>
      <c r="D170" s="194" t="s">
        <v>173</v>
      </c>
      <c r="E170" s="195" t="s">
        <v>1</v>
      </c>
      <c r="F170" s="196" t="s">
        <v>218</v>
      </c>
      <c r="G170" s="13"/>
      <c r="H170" s="197">
        <v>334.89999999999998</v>
      </c>
      <c r="I170" s="198"/>
      <c r="J170" s="13"/>
      <c r="K170" s="13"/>
      <c r="L170" s="193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5" t="s">
        <v>173</v>
      </c>
      <c r="AU170" s="195" t="s">
        <v>85</v>
      </c>
      <c r="AV170" s="13" t="s">
        <v>85</v>
      </c>
      <c r="AW170" s="13" t="s">
        <v>33</v>
      </c>
      <c r="AX170" s="13" t="s">
        <v>77</v>
      </c>
      <c r="AY170" s="195" t="s">
        <v>165</v>
      </c>
    </row>
    <row r="171" s="14" customFormat="1">
      <c r="A171" s="14"/>
      <c r="B171" s="202"/>
      <c r="C171" s="14"/>
      <c r="D171" s="194" t="s">
        <v>173</v>
      </c>
      <c r="E171" s="203" t="s">
        <v>1</v>
      </c>
      <c r="F171" s="204" t="s">
        <v>219</v>
      </c>
      <c r="G171" s="14"/>
      <c r="H171" s="205">
        <v>334.89999999999998</v>
      </c>
      <c r="I171" s="206"/>
      <c r="J171" s="14"/>
      <c r="K171" s="14"/>
      <c r="L171" s="202"/>
      <c r="M171" s="207"/>
      <c r="N171" s="208"/>
      <c r="O171" s="208"/>
      <c r="P171" s="208"/>
      <c r="Q171" s="208"/>
      <c r="R171" s="208"/>
      <c r="S171" s="208"/>
      <c r="T171" s="20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3" t="s">
        <v>173</v>
      </c>
      <c r="AU171" s="203" t="s">
        <v>85</v>
      </c>
      <c r="AV171" s="14" t="s">
        <v>81</v>
      </c>
      <c r="AW171" s="14" t="s">
        <v>33</v>
      </c>
      <c r="AX171" s="14" t="s">
        <v>77</v>
      </c>
      <c r="AY171" s="203" t="s">
        <v>165</v>
      </c>
    </row>
    <row r="172" s="15" customFormat="1">
      <c r="A172" s="15"/>
      <c r="B172" s="210"/>
      <c r="C172" s="15"/>
      <c r="D172" s="194" t="s">
        <v>173</v>
      </c>
      <c r="E172" s="211" t="s">
        <v>1</v>
      </c>
      <c r="F172" s="212" t="s">
        <v>191</v>
      </c>
      <c r="G172" s="15"/>
      <c r="H172" s="213">
        <v>347.5</v>
      </c>
      <c r="I172" s="214"/>
      <c r="J172" s="15"/>
      <c r="K172" s="15"/>
      <c r="L172" s="210"/>
      <c r="M172" s="215"/>
      <c r="N172" s="216"/>
      <c r="O172" s="216"/>
      <c r="P172" s="216"/>
      <c r="Q172" s="216"/>
      <c r="R172" s="216"/>
      <c r="S172" s="216"/>
      <c r="T172" s="21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1" t="s">
        <v>173</v>
      </c>
      <c r="AU172" s="211" t="s">
        <v>85</v>
      </c>
      <c r="AV172" s="15" t="s">
        <v>97</v>
      </c>
      <c r="AW172" s="15" t="s">
        <v>33</v>
      </c>
      <c r="AX172" s="15" t="s">
        <v>8</v>
      </c>
      <c r="AY172" s="211" t="s">
        <v>165</v>
      </c>
    </row>
    <row r="173" s="2" customFormat="1" ht="16.5" customHeight="1">
      <c r="A173" s="37"/>
      <c r="B173" s="179"/>
      <c r="C173" s="218" t="s">
        <v>220</v>
      </c>
      <c r="D173" s="218" t="s">
        <v>221</v>
      </c>
      <c r="E173" s="219" t="s">
        <v>222</v>
      </c>
      <c r="F173" s="220" t="s">
        <v>223</v>
      </c>
      <c r="G173" s="221" t="s">
        <v>202</v>
      </c>
      <c r="H173" s="222">
        <v>347.5</v>
      </c>
      <c r="I173" s="223"/>
      <c r="J173" s="224">
        <f>ROUND(I173*H173,0)</f>
        <v>0</v>
      </c>
      <c r="K173" s="220" t="s">
        <v>1</v>
      </c>
      <c r="L173" s="225"/>
      <c r="M173" s="226" t="s">
        <v>1</v>
      </c>
      <c r="N173" s="227" t="s">
        <v>42</v>
      </c>
      <c r="O173" s="7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1" t="s">
        <v>224</v>
      </c>
      <c r="AT173" s="191" t="s">
        <v>221</v>
      </c>
      <c r="AU173" s="191" t="s">
        <v>85</v>
      </c>
      <c r="AY173" s="18" t="s">
        <v>165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</v>
      </c>
      <c r="BK173" s="192">
        <f>ROUND(I173*H173,0)</f>
        <v>0</v>
      </c>
      <c r="BL173" s="18" t="s">
        <v>97</v>
      </c>
      <c r="BM173" s="191" t="s">
        <v>225</v>
      </c>
    </row>
    <row r="174" s="14" customFormat="1">
      <c r="A174" s="14"/>
      <c r="B174" s="202"/>
      <c r="C174" s="14"/>
      <c r="D174" s="194" t="s">
        <v>173</v>
      </c>
      <c r="E174" s="203" t="s">
        <v>226</v>
      </c>
      <c r="F174" s="204" t="s">
        <v>227</v>
      </c>
      <c r="G174" s="14"/>
      <c r="H174" s="205">
        <v>0</v>
      </c>
      <c r="I174" s="206"/>
      <c r="J174" s="14"/>
      <c r="K174" s="14"/>
      <c r="L174" s="202"/>
      <c r="M174" s="207"/>
      <c r="N174" s="208"/>
      <c r="O174" s="208"/>
      <c r="P174" s="208"/>
      <c r="Q174" s="208"/>
      <c r="R174" s="208"/>
      <c r="S174" s="208"/>
      <c r="T174" s="20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3" t="s">
        <v>173</v>
      </c>
      <c r="AU174" s="203" t="s">
        <v>85</v>
      </c>
      <c r="AV174" s="14" t="s">
        <v>81</v>
      </c>
      <c r="AW174" s="14" t="s">
        <v>33</v>
      </c>
      <c r="AX174" s="14" t="s">
        <v>77</v>
      </c>
      <c r="AY174" s="203" t="s">
        <v>165</v>
      </c>
    </row>
    <row r="175" s="14" customFormat="1">
      <c r="A175" s="14"/>
      <c r="B175" s="202"/>
      <c r="C175" s="14"/>
      <c r="D175" s="194" t="s">
        <v>173</v>
      </c>
      <c r="E175" s="203" t="s">
        <v>124</v>
      </c>
      <c r="F175" s="204" t="s">
        <v>228</v>
      </c>
      <c r="G175" s="14"/>
      <c r="H175" s="205">
        <v>0</v>
      </c>
      <c r="I175" s="206"/>
      <c r="J175" s="14"/>
      <c r="K175" s="14"/>
      <c r="L175" s="202"/>
      <c r="M175" s="207"/>
      <c r="N175" s="208"/>
      <c r="O175" s="208"/>
      <c r="P175" s="208"/>
      <c r="Q175" s="208"/>
      <c r="R175" s="208"/>
      <c r="S175" s="208"/>
      <c r="T175" s="20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173</v>
      </c>
      <c r="AU175" s="203" t="s">
        <v>85</v>
      </c>
      <c r="AV175" s="14" t="s">
        <v>81</v>
      </c>
      <c r="AW175" s="14" t="s">
        <v>33</v>
      </c>
      <c r="AX175" s="14" t="s">
        <v>77</v>
      </c>
      <c r="AY175" s="203" t="s">
        <v>165</v>
      </c>
    </row>
    <row r="176" s="13" customFormat="1">
      <c r="A176" s="13"/>
      <c r="B176" s="193"/>
      <c r="C176" s="13"/>
      <c r="D176" s="194" t="s">
        <v>173</v>
      </c>
      <c r="E176" s="195" t="s">
        <v>1</v>
      </c>
      <c r="F176" s="196" t="s">
        <v>127</v>
      </c>
      <c r="G176" s="13"/>
      <c r="H176" s="197">
        <v>12.6</v>
      </c>
      <c r="I176" s="198"/>
      <c r="J176" s="13"/>
      <c r="K176" s="13"/>
      <c r="L176" s="193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5" t="s">
        <v>173</v>
      </c>
      <c r="AU176" s="195" t="s">
        <v>85</v>
      </c>
      <c r="AV176" s="13" t="s">
        <v>85</v>
      </c>
      <c r="AW176" s="13" t="s">
        <v>33</v>
      </c>
      <c r="AX176" s="13" t="s">
        <v>77</v>
      </c>
      <c r="AY176" s="195" t="s">
        <v>165</v>
      </c>
    </row>
    <row r="177" s="14" customFormat="1">
      <c r="A177" s="14"/>
      <c r="B177" s="202"/>
      <c r="C177" s="14"/>
      <c r="D177" s="194" t="s">
        <v>173</v>
      </c>
      <c r="E177" s="203" t="s">
        <v>126</v>
      </c>
      <c r="F177" s="204" t="s">
        <v>229</v>
      </c>
      <c r="G177" s="14"/>
      <c r="H177" s="205">
        <v>12.6</v>
      </c>
      <c r="I177" s="206"/>
      <c r="J177" s="14"/>
      <c r="K177" s="14"/>
      <c r="L177" s="202"/>
      <c r="M177" s="207"/>
      <c r="N177" s="208"/>
      <c r="O177" s="208"/>
      <c r="P177" s="208"/>
      <c r="Q177" s="208"/>
      <c r="R177" s="208"/>
      <c r="S177" s="208"/>
      <c r="T177" s="20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3" t="s">
        <v>173</v>
      </c>
      <c r="AU177" s="203" t="s">
        <v>85</v>
      </c>
      <c r="AV177" s="14" t="s">
        <v>81</v>
      </c>
      <c r="AW177" s="14" t="s">
        <v>33</v>
      </c>
      <c r="AX177" s="14" t="s">
        <v>77</v>
      </c>
      <c r="AY177" s="203" t="s">
        <v>165</v>
      </c>
    </row>
    <row r="178" s="13" customFormat="1">
      <c r="A178" s="13"/>
      <c r="B178" s="193"/>
      <c r="C178" s="13"/>
      <c r="D178" s="194" t="s">
        <v>173</v>
      </c>
      <c r="E178" s="195" t="s">
        <v>1</v>
      </c>
      <c r="F178" s="196" t="s">
        <v>230</v>
      </c>
      <c r="G178" s="13"/>
      <c r="H178" s="197">
        <v>334.89999999999998</v>
      </c>
      <c r="I178" s="198"/>
      <c r="J178" s="13"/>
      <c r="K178" s="13"/>
      <c r="L178" s="193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5" t="s">
        <v>173</v>
      </c>
      <c r="AU178" s="195" t="s">
        <v>85</v>
      </c>
      <c r="AV178" s="13" t="s">
        <v>85</v>
      </c>
      <c r="AW178" s="13" t="s">
        <v>33</v>
      </c>
      <c r="AX178" s="13" t="s">
        <v>77</v>
      </c>
      <c r="AY178" s="195" t="s">
        <v>165</v>
      </c>
    </row>
    <row r="179" s="14" customFormat="1">
      <c r="A179" s="14"/>
      <c r="B179" s="202"/>
      <c r="C179" s="14"/>
      <c r="D179" s="194" t="s">
        <v>173</v>
      </c>
      <c r="E179" s="203" t="s">
        <v>129</v>
      </c>
      <c r="F179" s="204" t="s">
        <v>231</v>
      </c>
      <c r="G179" s="14"/>
      <c r="H179" s="205">
        <v>334.89999999999998</v>
      </c>
      <c r="I179" s="206"/>
      <c r="J179" s="14"/>
      <c r="K179" s="14"/>
      <c r="L179" s="202"/>
      <c r="M179" s="207"/>
      <c r="N179" s="208"/>
      <c r="O179" s="208"/>
      <c r="P179" s="208"/>
      <c r="Q179" s="208"/>
      <c r="R179" s="208"/>
      <c r="S179" s="208"/>
      <c r="T179" s="20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3" t="s">
        <v>173</v>
      </c>
      <c r="AU179" s="203" t="s">
        <v>85</v>
      </c>
      <c r="AV179" s="14" t="s">
        <v>81</v>
      </c>
      <c r="AW179" s="14" t="s">
        <v>33</v>
      </c>
      <c r="AX179" s="14" t="s">
        <v>77</v>
      </c>
      <c r="AY179" s="203" t="s">
        <v>165</v>
      </c>
    </row>
    <row r="180" s="14" customFormat="1">
      <c r="A180" s="14"/>
      <c r="B180" s="202"/>
      <c r="C180" s="14"/>
      <c r="D180" s="194" t="s">
        <v>173</v>
      </c>
      <c r="E180" s="203" t="s">
        <v>232</v>
      </c>
      <c r="F180" s="204" t="s">
        <v>233</v>
      </c>
      <c r="G180" s="14"/>
      <c r="H180" s="205">
        <v>0</v>
      </c>
      <c r="I180" s="206"/>
      <c r="J180" s="14"/>
      <c r="K180" s="14"/>
      <c r="L180" s="202"/>
      <c r="M180" s="207"/>
      <c r="N180" s="208"/>
      <c r="O180" s="208"/>
      <c r="P180" s="208"/>
      <c r="Q180" s="208"/>
      <c r="R180" s="208"/>
      <c r="S180" s="208"/>
      <c r="T180" s="20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3" t="s">
        <v>173</v>
      </c>
      <c r="AU180" s="203" t="s">
        <v>85</v>
      </c>
      <c r="AV180" s="14" t="s">
        <v>81</v>
      </c>
      <c r="AW180" s="14" t="s">
        <v>33</v>
      </c>
      <c r="AX180" s="14" t="s">
        <v>77</v>
      </c>
      <c r="AY180" s="203" t="s">
        <v>165</v>
      </c>
    </row>
    <row r="181" s="14" customFormat="1">
      <c r="A181" s="14"/>
      <c r="B181" s="202"/>
      <c r="C181" s="14"/>
      <c r="D181" s="194" t="s">
        <v>173</v>
      </c>
      <c r="E181" s="203" t="s">
        <v>234</v>
      </c>
      <c r="F181" s="204" t="s">
        <v>235</v>
      </c>
      <c r="G181" s="14"/>
      <c r="H181" s="205">
        <v>0</v>
      </c>
      <c r="I181" s="206"/>
      <c r="J181" s="14"/>
      <c r="K181" s="14"/>
      <c r="L181" s="202"/>
      <c r="M181" s="207"/>
      <c r="N181" s="208"/>
      <c r="O181" s="208"/>
      <c r="P181" s="208"/>
      <c r="Q181" s="208"/>
      <c r="R181" s="208"/>
      <c r="S181" s="208"/>
      <c r="T181" s="20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3" t="s">
        <v>173</v>
      </c>
      <c r="AU181" s="203" t="s">
        <v>85</v>
      </c>
      <c r="AV181" s="14" t="s">
        <v>81</v>
      </c>
      <c r="AW181" s="14" t="s">
        <v>33</v>
      </c>
      <c r="AX181" s="14" t="s">
        <v>77</v>
      </c>
      <c r="AY181" s="203" t="s">
        <v>165</v>
      </c>
    </row>
    <row r="182" s="15" customFormat="1">
      <c r="A182" s="15"/>
      <c r="B182" s="210"/>
      <c r="C182" s="15"/>
      <c r="D182" s="194" t="s">
        <v>173</v>
      </c>
      <c r="E182" s="211" t="s">
        <v>1</v>
      </c>
      <c r="F182" s="212" t="s">
        <v>191</v>
      </c>
      <c r="G182" s="15"/>
      <c r="H182" s="213">
        <v>347.5</v>
      </c>
      <c r="I182" s="214"/>
      <c r="J182" s="15"/>
      <c r="K182" s="15"/>
      <c r="L182" s="210"/>
      <c r="M182" s="215"/>
      <c r="N182" s="216"/>
      <c r="O182" s="216"/>
      <c r="P182" s="216"/>
      <c r="Q182" s="216"/>
      <c r="R182" s="216"/>
      <c r="S182" s="216"/>
      <c r="T182" s="21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1" t="s">
        <v>173</v>
      </c>
      <c r="AU182" s="211" t="s">
        <v>85</v>
      </c>
      <c r="AV182" s="15" t="s">
        <v>97</v>
      </c>
      <c r="AW182" s="15" t="s">
        <v>33</v>
      </c>
      <c r="AX182" s="15" t="s">
        <v>8</v>
      </c>
      <c r="AY182" s="211" t="s">
        <v>165</v>
      </c>
    </row>
    <row r="183" s="2" customFormat="1" ht="21.75" customHeight="1">
      <c r="A183" s="37"/>
      <c r="B183" s="179"/>
      <c r="C183" s="180" t="s">
        <v>224</v>
      </c>
      <c r="D183" s="180" t="s">
        <v>167</v>
      </c>
      <c r="E183" s="181" t="s">
        <v>236</v>
      </c>
      <c r="F183" s="182" t="s">
        <v>237</v>
      </c>
      <c r="G183" s="183" t="s">
        <v>238</v>
      </c>
      <c r="H183" s="184">
        <v>9</v>
      </c>
      <c r="I183" s="185"/>
      <c r="J183" s="186">
        <f>ROUND(I183*H183,0)</f>
        <v>0</v>
      </c>
      <c r="K183" s="182" t="s">
        <v>171</v>
      </c>
      <c r="L183" s="38"/>
      <c r="M183" s="187" t="s">
        <v>1</v>
      </c>
      <c r="N183" s="188" t="s">
        <v>42</v>
      </c>
      <c r="O183" s="76"/>
      <c r="P183" s="189">
        <f>O183*H183</f>
        <v>0</v>
      </c>
      <c r="Q183" s="189">
        <v>0.04684</v>
      </c>
      <c r="R183" s="189">
        <f>Q183*H183</f>
        <v>0.42155999999999999</v>
      </c>
      <c r="S183" s="189">
        <v>0</v>
      </c>
      <c r="T183" s="19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1" t="s">
        <v>97</v>
      </c>
      <c r="AT183" s="191" t="s">
        <v>167</v>
      </c>
      <c r="AU183" s="191" t="s">
        <v>85</v>
      </c>
      <c r="AY183" s="18" t="s">
        <v>165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</v>
      </c>
      <c r="BK183" s="192">
        <f>ROUND(I183*H183,0)</f>
        <v>0</v>
      </c>
      <c r="BL183" s="18" t="s">
        <v>97</v>
      </c>
      <c r="BM183" s="191" t="s">
        <v>239</v>
      </c>
    </row>
    <row r="184" s="13" customFormat="1">
      <c r="A184" s="13"/>
      <c r="B184" s="193"/>
      <c r="C184" s="13"/>
      <c r="D184" s="194" t="s">
        <v>173</v>
      </c>
      <c r="E184" s="195" t="s">
        <v>1</v>
      </c>
      <c r="F184" s="196" t="s">
        <v>240</v>
      </c>
      <c r="G184" s="13"/>
      <c r="H184" s="197">
        <v>1</v>
      </c>
      <c r="I184" s="198"/>
      <c r="J184" s="13"/>
      <c r="K184" s="13"/>
      <c r="L184" s="193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5" t="s">
        <v>173</v>
      </c>
      <c r="AU184" s="195" t="s">
        <v>85</v>
      </c>
      <c r="AV184" s="13" t="s">
        <v>85</v>
      </c>
      <c r="AW184" s="13" t="s">
        <v>33</v>
      </c>
      <c r="AX184" s="13" t="s">
        <v>77</v>
      </c>
      <c r="AY184" s="195" t="s">
        <v>165</v>
      </c>
    </row>
    <row r="185" s="13" customFormat="1">
      <c r="A185" s="13"/>
      <c r="B185" s="193"/>
      <c r="C185" s="13"/>
      <c r="D185" s="194" t="s">
        <v>173</v>
      </c>
      <c r="E185" s="195" t="s">
        <v>1</v>
      </c>
      <c r="F185" s="196" t="s">
        <v>241</v>
      </c>
      <c r="G185" s="13"/>
      <c r="H185" s="197">
        <v>6</v>
      </c>
      <c r="I185" s="198"/>
      <c r="J185" s="13"/>
      <c r="K185" s="13"/>
      <c r="L185" s="193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5" t="s">
        <v>173</v>
      </c>
      <c r="AU185" s="195" t="s">
        <v>85</v>
      </c>
      <c r="AV185" s="13" t="s">
        <v>85</v>
      </c>
      <c r="AW185" s="13" t="s">
        <v>33</v>
      </c>
      <c r="AX185" s="13" t="s">
        <v>77</v>
      </c>
      <c r="AY185" s="195" t="s">
        <v>165</v>
      </c>
    </row>
    <row r="186" s="13" customFormat="1">
      <c r="A186" s="13"/>
      <c r="B186" s="193"/>
      <c r="C186" s="13"/>
      <c r="D186" s="194" t="s">
        <v>173</v>
      </c>
      <c r="E186" s="195" t="s">
        <v>1</v>
      </c>
      <c r="F186" s="196" t="s">
        <v>242</v>
      </c>
      <c r="G186" s="13"/>
      <c r="H186" s="197">
        <v>2</v>
      </c>
      <c r="I186" s="198"/>
      <c r="J186" s="13"/>
      <c r="K186" s="13"/>
      <c r="L186" s="193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5" t="s">
        <v>173</v>
      </c>
      <c r="AU186" s="195" t="s">
        <v>85</v>
      </c>
      <c r="AV186" s="13" t="s">
        <v>85</v>
      </c>
      <c r="AW186" s="13" t="s">
        <v>33</v>
      </c>
      <c r="AX186" s="13" t="s">
        <v>77</v>
      </c>
      <c r="AY186" s="195" t="s">
        <v>165</v>
      </c>
    </row>
    <row r="187" s="14" customFormat="1">
      <c r="A187" s="14"/>
      <c r="B187" s="202"/>
      <c r="C187" s="14"/>
      <c r="D187" s="194" t="s">
        <v>173</v>
      </c>
      <c r="E187" s="203" t="s">
        <v>1</v>
      </c>
      <c r="F187" s="204" t="s">
        <v>183</v>
      </c>
      <c r="G187" s="14"/>
      <c r="H187" s="205">
        <v>9</v>
      </c>
      <c r="I187" s="206"/>
      <c r="J187" s="14"/>
      <c r="K187" s="14"/>
      <c r="L187" s="202"/>
      <c r="M187" s="207"/>
      <c r="N187" s="208"/>
      <c r="O187" s="208"/>
      <c r="P187" s="208"/>
      <c r="Q187" s="208"/>
      <c r="R187" s="208"/>
      <c r="S187" s="208"/>
      <c r="T187" s="20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3" t="s">
        <v>173</v>
      </c>
      <c r="AU187" s="203" t="s">
        <v>85</v>
      </c>
      <c r="AV187" s="14" t="s">
        <v>81</v>
      </c>
      <c r="AW187" s="14" t="s">
        <v>33</v>
      </c>
      <c r="AX187" s="14" t="s">
        <v>8</v>
      </c>
      <c r="AY187" s="203" t="s">
        <v>165</v>
      </c>
    </row>
    <row r="188" s="2" customFormat="1" ht="24.15" customHeight="1">
      <c r="A188" s="37"/>
      <c r="B188" s="179"/>
      <c r="C188" s="218" t="s">
        <v>243</v>
      </c>
      <c r="D188" s="218" t="s">
        <v>221</v>
      </c>
      <c r="E188" s="219" t="s">
        <v>244</v>
      </c>
      <c r="F188" s="220" t="s">
        <v>245</v>
      </c>
      <c r="G188" s="221" t="s">
        <v>238</v>
      </c>
      <c r="H188" s="222">
        <v>1</v>
      </c>
      <c r="I188" s="223"/>
      <c r="J188" s="224">
        <f>ROUND(I188*H188,0)</f>
        <v>0</v>
      </c>
      <c r="K188" s="220" t="s">
        <v>171</v>
      </c>
      <c r="L188" s="225"/>
      <c r="M188" s="226" t="s">
        <v>1</v>
      </c>
      <c r="N188" s="227" t="s">
        <v>42</v>
      </c>
      <c r="O188" s="76"/>
      <c r="P188" s="189">
        <f>O188*H188</f>
        <v>0</v>
      </c>
      <c r="Q188" s="189">
        <v>0.014890000000000001</v>
      </c>
      <c r="R188" s="189">
        <f>Q188*H188</f>
        <v>0.014890000000000001</v>
      </c>
      <c r="S188" s="189">
        <v>0</v>
      </c>
      <c r="T188" s="19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1" t="s">
        <v>224</v>
      </c>
      <c r="AT188" s="191" t="s">
        <v>221</v>
      </c>
      <c r="AU188" s="191" t="s">
        <v>85</v>
      </c>
      <c r="AY188" s="18" t="s">
        <v>165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</v>
      </c>
      <c r="BK188" s="192">
        <f>ROUND(I188*H188,0)</f>
        <v>0</v>
      </c>
      <c r="BL188" s="18" t="s">
        <v>97</v>
      </c>
      <c r="BM188" s="191" t="s">
        <v>246</v>
      </c>
    </row>
    <row r="189" s="13" customFormat="1">
      <c r="A189" s="13"/>
      <c r="B189" s="193"/>
      <c r="C189" s="13"/>
      <c r="D189" s="194" t="s">
        <v>173</v>
      </c>
      <c r="E189" s="195" t="s">
        <v>1</v>
      </c>
      <c r="F189" s="196" t="s">
        <v>247</v>
      </c>
      <c r="G189" s="13"/>
      <c r="H189" s="197">
        <v>1</v>
      </c>
      <c r="I189" s="198"/>
      <c r="J189" s="13"/>
      <c r="K189" s="13"/>
      <c r="L189" s="193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5" t="s">
        <v>173</v>
      </c>
      <c r="AU189" s="195" t="s">
        <v>85</v>
      </c>
      <c r="AV189" s="13" t="s">
        <v>85</v>
      </c>
      <c r="AW189" s="13" t="s">
        <v>33</v>
      </c>
      <c r="AX189" s="13" t="s">
        <v>8</v>
      </c>
      <c r="AY189" s="195" t="s">
        <v>165</v>
      </c>
    </row>
    <row r="190" s="2" customFormat="1" ht="24.15" customHeight="1">
      <c r="A190" s="37"/>
      <c r="B190" s="179"/>
      <c r="C190" s="218" t="s">
        <v>248</v>
      </c>
      <c r="D190" s="218" t="s">
        <v>221</v>
      </c>
      <c r="E190" s="219" t="s">
        <v>249</v>
      </c>
      <c r="F190" s="220" t="s">
        <v>250</v>
      </c>
      <c r="G190" s="221" t="s">
        <v>238</v>
      </c>
      <c r="H190" s="222">
        <v>6</v>
      </c>
      <c r="I190" s="223"/>
      <c r="J190" s="224">
        <f>ROUND(I190*H190,0)</f>
        <v>0</v>
      </c>
      <c r="K190" s="220" t="s">
        <v>171</v>
      </c>
      <c r="L190" s="225"/>
      <c r="M190" s="226" t="s">
        <v>1</v>
      </c>
      <c r="N190" s="227" t="s">
        <v>42</v>
      </c>
      <c r="O190" s="76"/>
      <c r="P190" s="189">
        <f>O190*H190</f>
        <v>0</v>
      </c>
      <c r="Q190" s="189">
        <v>0.01521</v>
      </c>
      <c r="R190" s="189">
        <f>Q190*H190</f>
        <v>0.091259999999999994</v>
      </c>
      <c r="S190" s="189">
        <v>0</v>
      </c>
      <c r="T190" s="19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1" t="s">
        <v>224</v>
      </c>
      <c r="AT190" s="191" t="s">
        <v>221</v>
      </c>
      <c r="AU190" s="191" t="s">
        <v>85</v>
      </c>
      <c r="AY190" s="18" t="s">
        <v>165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</v>
      </c>
      <c r="BK190" s="192">
        <f>ROUND(I190*H190,0)</f>
        <v>0</v>
      </c>
      <c r="BL190" s="18" t="s">
        <v>97</v>
      </c>
      <c r="BM190" s="191" t="s">
        <v>251</v>
      </c>
    </row>
    <row r="191" s="13" customFormat="1">
      <c r="A191" s="13"/>
      <c r="B191" s="193"/>
      <c r="C191" s="13"/>
      <c r="D191" s="194" t="s">
        <v>173</v>
      </c>
      <c r="E191" s="195" t="s">
        <v>1</v>
      </c>
      <c r="F191" s="196" t="s">
        <v>252</v>
      </c>
      <c r="G191" s="13"/>
      <c r="H191" s="197">
        <v>6</v>
      </c>
      <c r="I191" s="198"/>
      <c r="J191" s="13"/>
      <c r="K191" s="13"/>
      <c r="L191" s="193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5" t="s">
        <v>173</v>
      </c>
      <c r="AU191" s="195" t="s">
        <v>85</v>
      </c>
      <c r="AV191" s="13" t="s">
        <v>85</v>
      </c>
      <c r="AW191" s="13" t="s">
        <v>33</v>
      </c>
      <c r="AX191" s="13" t="s">
        <v>8</v>
      </c>
      <c r="AY191" s="195" t="s">
        <v>165</v>
      </c>
    </row>
    <row r="192" s="2" customFormat="1" ht="24.15" customHeight="1">
      <c r="A192" s="37"/>
      <c r="B192" s="179"/>
      <c r="C192" s="218" t="s">
        <v>253</v>
      </c>
      <c r="D192" s="218" t="s">
        <v>221</v>
      </c>
      <c r="E192" s="219" t="s">
        <v>254</v>
      </c>
      <c r="F192" s="220" t="s">
        <v>255</v>
      </c>
      <c r="G192" s="221" t="s">
        <v>238</v>
      </c>
      <c r="H192" s="222">
        <v>2</v>
      </c>
      <c r="I192" s="223"/>
      <c r="J192" s="224">
        <f>ROUND(I192*H192,0)</f>
        <v>0</v>
      </c>
      <c r="K192" s="220" t="s">
        <v>171</v>
      </c>
      <c r="L192" s="225"/>
      <c r="M192" s="226" t="s">
        <v>1</v>
      </c>
      <c r="N192" s="227" t="s">
        <v>42</v>
      </c>
      <c r="O192" s="76"/>
      <c r="P192" s="189">
        <f>O192*H192</f>
        <v>0</v>
      </c>
      <c r="Q192" s="189">
        <v>0.01553</v>
      </c>
      <c r="R192" s="189">
        <f>Q192*H192</f>
        <v>0.031060000000000001</v>
      </c>
      <c r="S192" s="189">
        <v>0</v>
      </c>
      <c r="T192" s="19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1" t="s">
        <v>224</v>
      </c>
      <c r="AT192" s="191" t="s">
        <v>221</v>
      </c>
      <c r="AU192" s="191" t="s">
        <v>85</v>
      </c>
      <c r="AY192" s="18" t="s">
        <v>165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</v>
      </c>
      <c r="BK192" s="192">
        <f>ROUND(I192*H192,0)</f>
        <v>0</v>
      </c>
      <c r="BL192" s="18" t="s">
        <v>97</v>
      </c>
      <c r="BM192" s="191" t="s">
        <v>256</v>
      </c>
    </row>
    <row r="193" s="13" customFormat="1">
      <c r="A193" s="13"/>
      <c r="B193" s="193"/>
      <c r="C193" s="13"/>
      <c r="D193" s="194" t="s">
        <v>173</v>
      </c>
      <c r="E193" s="195" t="s">
        <v>1</v>
      </c>
      <c r="F193" s="196" t="s">
        <v>257</v>
      </c>
      <c r="G193" s="13"/>
      <c r="H193" s="197">
        <v>2</v>
      </c>
      <c r="I193" s="198"/>
      <c r="J193" s="13"/>
      <c r="K193" s="13"/>
      <c r="L193" s="193"/>
      <c r="M193" s="199"/>
      <c r="N193" s="200"/>
      <c r="O193" s="200"/>
      <c r="P193" s="200"/>
      <c r="Q193" s="200"/>
      <c r="R193" s="200"/>
      <c r="S193" s="200"/>
      <c r="T193" s="20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5" t="s">
        <v>173</v>
      </c>
      <c r="AU193" s="195" t="s">
        <v>85</v>
      </c>
      <c r="AV193" s="13" t="s">
        <v>85</v>
      </c>
      <c r="AW193" s="13" t="s">
        <v>33</v>
      </c>
      <c r="AX193" s="13" t="s">
        <v>8</v>
      </c>
      <c r="AY193" s="195" t="s">
        <v>165</v>
      </c>
    </row>
    <row r="194" s="12" customFormat="1" ht="22.8" customHeight="1">
      <c r="A194" s="12"/>
      <c r="B194" s="166"/>
      <c r="C194" s="12"/>
      <c r="D194" s="167" t="s">
        <v>76</v>
      </c>
      <c r="E194" s="177" t="s">
        <v>243</v>
      </c>
      <c r="F194" s="177" t="s">
        <v>258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SUM(P195:P234)</f>
        <v>0</v>
      </c>
      <c r="Q194" s="172"/>
      <c r="R194" s="173">
        <f>SUM(R195:R234)</f>
        <v>0.087642154999999999</v>
      </c>
      <c r="S194" s="172"/>
      <c r="T194" s="174">
        <f>SUM(T195:T234)</f>
        <v>26.282846000000003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8</v>
      </c>
      <c r="AT194" s="175" t="s">
        <v>76</v>
      </c>
      <c r="AU194" s="175" t="s">
        <v>8</v>
      </c>
      <c r="AY194" s="167" t="s">
        <v>165</v>
      </c>
      <c r="BK194" s="176">
        <f>SUM(BK195:BK234)</f>
        <v>0</v>
      </c>
    </row>
    <row r="195" s="2" customFormat="1" ht="33" customHeight="1">
      <c r="A195" s="37"/>
      <c r="B195" s="179"/>
      <c r="C195" s="180" t="s">
        <v>259</v>
      </c>
      <c r="D195" s="180" t="s">
        <v>167</v>
      </c>
      <c r="E195" s="181" t="s">
        <v>260</v>
      </c>
      <c r="F195" s="182" t="s">
        <v>261</v>
      </c>
      <c r="G195" s="183" t="s">
        <v>202</v>
      </c>
      <c r="H195" s="184">
        <v>442.5</v>
      </c>
      <c r="I195" s="185"/>
      <c r="J195" s="186">
        <f>ROUND(I195*H195,0)</f>
        <v>0</v>
      </c>
      <c r="K195" s="182" t="s">
        <v>171</v>
      </c>
      <c r="L195" s="38"/>
      <c r="M195" s="187" t="s">
        <v>1</v>
      </c>
      <c r="N195" s="188" t="s">
        <v>42</v>
      </c>
      <c r="O195" s="76"/>
      <c r="P195" s="189">
        <f>O195*H195</f>
        <v>0</v>
      </c>
      <c r="Q195" s="189">
        <v>0.00012999999999999999</v>
      </c>
      <c r="R195" s="189">
        <f>Q195*H195</f>
        <v>0.057524999999999993</v>
      </c>
      <c r="S195" s="189">
        <v>0</v>
      </c>
      <c r="T195" s="19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1" t="s">
        <v>97</v>
      </c>
      <c r="AT195" s="191" t="s">
        <v>167</v>
      </c>
      <c r="AU195" s="191" t="s">
        <v>85</v>
      </c>
      <c r="AY195" s="18" t="s">
        <v>165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8</v>
      </c>
      <c r="BK195" s="192">
        <f>ROUND(I195*H195,0)</f>
        <v>0</v>
      </c>
      <c r="BL195" s="18" t="s">
        <v>97</v>
      </c>
      <c r="BM195" s="191" t="s">
        <v>262</v>
      </c>
    </row>
    <row r="196" s="14" customFormat="1">
      <c r="A196" s="14"/>
      <c r="B196" s="202"/>
      <c r="C196" s="14"/>
      <c r="D196" s="194" t="s">
        <v>173</v>
      </c>
      <c r="E196" s="203" t="s">
        <v>1</v>
      </c>
      <c r="F196" s="204" t="s">
        <v>263</v>
      </c>
      <c r="G196" s="14"/>
      <c r="H196" s="205">
        <v>0</v>
      </c>
      <c r="I196" s="206"/>
      <c r="J196" s="14"/>
      <c r="K196" s="14"/>
      <c r="L196" s="202"/>
      <c r="M196" s="207"/>
      <c r="N196" s="208"/>
      <c r="O196" s="208"/>
      <c r="P196" s="208"/>
      <c r="Q196" s="208"/>
      <c r="R196" s="208"/>
      <c r="S196" s="208"/>
      <c r="T196" s="20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3" t="s">
        <v>173</v>
      </c>
      <c r="AU196" s="203" t="s">
        <v>85</v>
      </c>
      <c r="AV196" s="14" t="s">
        <v>81</v>
      </c>
      <c r="AW196" s="14" t="s">
        <v>33</v>
      </c>
      <c r="AX196" s="14" t="s">
        <v>77</v>
      </c>
      <c r="AY196" s="203" t="s">
        <v>165</v>
      </c>
    </row>
    <row r="197" s="13" customFormat="1">
      <c r="A197" s="13"/>
      <c r="B197" s="193"/>
      <c r="C197" s="13"/>
      <c r="D197" s="194" t="s">
        <v>173</v>
      </c>
      <c r="E197" s="195" t="s">
        <v>1</v>
      </c>
      <c r="F197" s="196" t="s">
        <v>264</v>
      </c>
      <c r="G197" s="13"/>
      <c r="H197" s="197">
        <v>93.599999999999994</v>
      </c>
      <c r="I197" s="198"/>
      <c r="J197" s="13"/>
      <c r="K197" s="13"/>
      <c r="L197" s="193"/>
      <c r="M197" s="199"/>
      <c r="N197" s="200"/>
      <c r="O197" s="200"/>
      <c r="P197" s="200"/>
      <c r="Q197" s="200"/>
      <c r="R197" s="200"/>
      <c r="S197" s="200"/>
      <c r="T197" s="20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5" t="s">
        <v>173</v>
      </c>
      <c r="AU197" s="195" t="s">
        <v>85</v>
      </c>
      <c r="AV197" s="13" t="s">
        <v>85</v>
      </c>
      <c r="AW197" s="13" t="s">
        <v>33</v>
      </c>
      <c r="AX197" s="13" t="s">
        <v>77</v>
      </c>
      <c r="AY197" s="195" t="s">
        <v>165</v>
      </c>
    </row>
    <row r="198" s="13" customFormat="1">
      <c r="A198" s="13"/>
      <c r="B198" s="193"/>
      <c r="C198" s="13"/>
      <c r="D198" s="194" t="s">
        <v>173</v>
      </c>
      <c r="E198" s="195" t="s">
        <v>1</v>
      </c>
      <c r="F198" s="196" t="s">
        <v>265</v>
      </c>
      <c r="G198" s="13"/>
      <c r="H198" s="197">
        <v>348.89999999999998</v>
      </c>
      <c r="I198" s="198"/>
      <c r="J198" s="13"/>
      <c r="K198" s="13"/>
      <c r="L198" s="193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5" t="s">
        <v>173</v>
      </c>
      <c r="AU198" s="195" t="s">
        <v>85</v>
      </c>
      <c r="AV198" s="13" t="s">
        <v>85</v>
      </c>
      <c r="AW198" s="13" t="s">
        <v>33</v>
      </c>
      <c r="AX198" s="13" t="s">
        <v>77</v>
      </c>
      <c r="AY198" s="195" t="s">
        <v>165</v>
      </c>
    </row>
    <row r="199" s="14" customFormat="1">
      <c r="A199" s="14"/>
      <c r="B199" s="202"/>
      <c r="C199" s="14"/>
      <c r="D199" s="194" t="s">
        <v>173</v>
      </c>
      <c r="E199" s="203" t="s">
        <v>1</v>
      </c>
      <c r="F199" s="204" t="s">
        <v>266</v>
      </c>
      <c r="G199" s="14"/>
      <c r="H199" s="205">
        <v>442.5</v>
      </c>
      <c r="I199" s="206"/>
      <c r="J199" s="14"/>
      <c r="K199" s="14"/>
      <c r="L199" s="202"/>
      <c r="M199" s="207"/>
      <c r="N199" s="208"/>
      <c r="O199" s="208"/>
      <c r="P199" s="208"/>
      <c r="Q199" s="208"/>
      <c r="R199" s="208"/>
      <c r="S199" s="208"/>
      <c r="T199" s="20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3" t="s">
        <v>173</v>
      </c>
      <c r="AU199" s="203" t="s">
        <v>85</v>
      </c>
      <c r="AV199" s="14" t="s">
        <v>81</v>
      </c>
      <c r="AW199" s="14" t="s">
        <v>33</v>
      </c>
      <c r="AX199" s="14" t="s">
        <v>77</v>
      </c>
      <c r="AY199" s="203" t="s">
        <v>165</v>
      </c>
    </row>
    <row r="200" s="15" customFormat="1">
      <c r="A200" s="15"/>
      <c r="B200" s="210"/>
      <c r="C200" s="15"/>
      <c r="D200" s="194" t="s">
        <v>173</v>
      </c>
      <c r="E200" s="211" t="s">
        <v>1</v>
      </c>
      <c r="F200" s="212" t="s">
        <v>191</v>
      </c>
      <c r="G200" s="15"/>
      <c r="H200" s="213">
        <v>442.5</v>
      </c>
      <c r="I200" s="214"/>
      <c r="J200" s="15"/>
      <c r="K200" s="15"/>
      <c r="L200" s="210"/>
      <c r="M200" s="215"/>
      <c r="N200" s="216"/>
      <c r="O200" s="216"/>
      <c r="P200" s="216"/>
      <c r="Q200" s="216"/>
      <c r="R200" s="216"/>
      <c r="S200" s="216"/>
      <c r="T200" s="21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1" t="s">
        <v>173</v>
      </c>
      <c r="AU200" s="211" t="s">
        <v>85</v>
      </c>
      <c r="AV200" s="15" t="s">
        <v>97</v>
      </c>
      <c r="AW200" s="15" t="s">
        <v>33</v>
      </c>
      <c r="AX200" s="15" t="s">
        <v>8</v>
      </c>
      <c r="AY200" s="211" t="s">
        <v>165</v>
      </c>
    </row>
    <row r="201" s="2" customFormat="1" ht="24.15" customHeight="1">
      <c r="A201" s="37"/>
      <c r="B201" s="179"/>
      <c r="C201" s="180" t="s">
        <v>267</v>
      </c>
      <c r="D201" s="180" t="s">
        <v>167</v>
      </c>
      <c r="E201" s="181" t="s">
        <v>268</v>
      </c>
      <c r="F201" s="182" t="s">
        <v>269</v>
      </c>
      <c r="G201" s="183" t="s">
        <v>202</v>
      </c>
      <c r="H201" s="184">
        <v>517.63300000000004</v>
      </c>
      <c r="I201" s="185"/>
      <c r="J201" s="186">
        <f>ROUND(I201*H201,0)</f>
        <v>0</v>
      </c>
      <c r="K201" s="182" t="s">
        <v>171</v>
      </c>
      <c r="L201" s="38"/>
      <c r="M201" s="187" t="s">
        <v>1</v>
      </c>
      <c r="N201" s="188" t="s">
        <v>42</v>
      </c>
      <c r="O201" s="76"/>
      <c r="P201" s="189">
        <f>O201*H201</f>
        <v>0</v>
      </c>
      <c r="Q201" s="189">
        <v>3.4999999999999997E-05</v>
      </c>
      <c r="R201" s="189">
        <f>Q201*H201</f>
        <v>0.018117154999999999</v>
      </c>
      <c r="S201" s="189">
        <v>0</v>
      </c>
      <c r="T201" s="19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1" t="s">
        <v>97</v>
      </c>
      <c r="AT201" s="191" t="s">
        <v>167</v>
      </c>
      <c r="AU201" s="191" t="s">
        <v>85</v>
      </c>
      <c r="AY201" s="18" t="s">
        <v>165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8" t="s">
        <v>8</v>
      </c>
      <c r="BK201" s="192">
        <f>ROUND(I201*H201,0)</f>
        <v>0</v>
      </c>
      <c r="BL201" s="18" t="s">
        <v>97</v>
      </c>
      <c r="BM201" s="191" t="s">
        <v>270</v>
      </c>
    </row>
    <row r="202" s="14" customFormat="1">
      <c r="A202" s="14"/>
      <c r="B202" s="202"/>
      <c r="C202" s="14"/>
      <c r="D202" s="194" t="s">
        <v>173</v>
      </c>
      <c r="E202" s="203" t="s">
        <v>1</v>
      </c>
      <c r="F202" s="204" t="s">
        <v>271</v>
      </c>
      <c r="G202" s="14"/>
      <c r="H202" s="205">
        <v>0</v>
      </c>
      <c r="I202" s="206"/>
      <c r="J202" s="14"/>
      <c r="K202" s="14"/>
      <c r="L202" s="202"/>
      <c r="M202" s="207"/>
      <c r="N202" s="208"/>
      <c r="O202" s="208"/>
      <c r="P202" s="208"/>
      <c r="Q202" s="208"/>
      <c r="R202" s="208"/>
      <c r="S202" s="208"/>
      <c r="T202" s="20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3" t="s">
        <v>173</v>
      </c>
      <c r="AU202" s="203" t="s">
        <v>85</v>
      </c>
      <c r="AV202" s="14" t="s">
        <v>81</v>
      </c>
      <c r="AW202" s="14" t="s">
        <v>33</v>
      </c>
      <c r="AX202" s="14" t="s">
        <v>77</v>
      </c>
      <c r="AY202" s="203" t="s">
        <v>165</v>
      </c>
    </row>
    <row r="203" s="13" customFormat="1">
      <c r="A203" s="13"/>
      <c r="B203" s="193"/>
      <c r="C203" s="13"/>
      <c r="D203" s="194" t="s">
        <v>173</v>
      </c>
      <c r="E203" s="195" t="s">
        <v>1</v>
      </c>
      <c r="F203" s="196" t="s">
        <v>272</v>
      </c>
      <c r="G203" s="13"/>
      <c r="H203" s="197">
        <v>675.34299999999996</v>
      </c>
      <c r="I203" s="198"/>
      <c r="J203" s="13"/>
      <c r="K203" s="13"/>
      <c r="L203" s="193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5" t="s">
        <v>173</v>
      </c>
      <c r="AU203" s="195" t="s">
        <v>85</v>
      </c>
      <c r="AV203" s="13" t="s">
        <v>85</v>
      </c>
      <c r="AW203" s="13" t="s">
        <v>33</v>
      </c>
      <c r="AX203" s="13" t="s">
        <v>77</v>
      </c>
      <c r="AY203" s="195" t="s">
        <v>165</v>
      </c>
    </row>
    <row r="204" s="13" customFormat="1">
      <c r="A204" s="13"/>
      <c r="B204" s="193"/>
      <c r="C204" s="13"/>
      <c r="D204" s="194" t="s">
        <v>173</v>
      </c>
      <c r="E204" s="195" t="s">
        <v>1</v>
      </c>
      <c r="F204" s="196" t="s">
        <v>273</v>
      </c>
      <c r="G204" s="13"/>
      <c r="H204" s="197">
        <v>-157.71000000000001</v>
      </c>
      <c r="I204" s="198"/>
      <c r="J204" s="13"/>
      <c r="K204" s="13"/>
      <c r="L204" s="193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5" t="s">
        <v>173</v>
      </c>
      <c r="AU204" s="195" t="s">
        <v>85</v>
      </c>
      <c r="AV204" s="13" t="s">
        <v>85</v>
      </c>
      <c r="AW204" s="13" t="s">
        <v>33</v>
      </c>
      <c r="AX204" s="13" t="s">
        <v>77</v>
      </c>
      <c r="AY204" s="195" t="s">
        <v>165</v>
      </c>
    </row>
    <row r="205" s="14" customFormat="1">
      <c r="A205" s="14"/>
      <c r="B205" s="202"/>
      <c r="C205" s="14"/>
      <c r="D205" s="194" t="s">
        <v>173</v>
      </c>
      <c r="E205" s="203" t="s">
        <v>1</v>
      </c>
      <c r="F205" s="204" t="s">
        <v>274</v>
      </c>
      <c r="G205" s="14"/>
      <c r="H205" s="205">
        <v>517.63300000000004</v>
      </c>
      <c r="I205" s="206"/>
      <c r="J205" s="14"/>
      <c r="K205" s="14"/>
      <c r="L205" s="202"/>
      <c r="M205" s="207"/>
      <c r="N205" s="208"/>
      <c r="O205" s="208"/>
      <c r="P205" s="208"/>
      <c r="Q205" s="208"/>
      <c r="R205" s="208"/>
      <c r="S205" s="208"/>
      <c r="T205" s="20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3" t="s">
        <v>173</v>
      </c>
      <c r="AU205" s="203" t="s">
        <v>85</v>
      </c>
      <c r="AV205" s="14" t="s">
        <v>81</v>
      </c>
      <c r="AW205" s="14" t="s">
        <v>33</v>
      </c>
      <c r="AX205" s="14" t="s">
        <v>77</v>
      </c>
      <c r="AY205" s="203" t="s">
        <v>165</v>
      </c>
    </row>
    <row r="206" s="15" customFormat="1">
      <c r="A206" s="15"/>
      <c r="B206" s="210"/>
      <c r="C206" s="15"/>
      <c r="D206" s="194" t="s">
        <v>173</v>
      </c>
      <c r="E206" s="211" t="s">
        <v>1</v>
      </c>
      <c r="F206" s="212" t="s">
        <v>191</v>
      </c>
      <c r="G206" s="15"/>
      <c r="H206" s="213">
        <v>517.63300000000004</v>
      </c>
      <c r="I206" s="214"/>
      <c r="J206" s="15"/>
      <c r="K206" s="15"/>
      <c r="L206" s="210"/>
      <c r="M206" s="215"/>
      <c r="N206" s="216"/>
      <c r="O206" s="216"/>
      <c r="P206" s="216"/>
      <c r="Q206" s="216"/>
      <c r="R206" s="216"/>
      <c r="S206" s="216"/>
      <c r="T206" s="21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1" t="s">
        <v>173</v>
      </c>
      <c r="AU206" s="211" t="s">
        <v>85</v>
      </c>
      <c r="AV206" s="15" t="s">
        <v>97</v>
      </c>
      <c r="AW206" s="15" t="s">
        <v>33</v>
      </c>
      <c r="AX206" s="15" t="s">
        <v>8</v>
      </c>
      <c r="AY206" s="211" t="s">
        <v>165</v>
      </c>
    </row>
    <row r="207" s="2" customFormat="1" ht="16.5" customHeight="1">
      <c r="A207" s="37"/>
      <c r="B207" s="179"/>
      <c r="C207" s="218" t="s">
        <v>275</v>
      </c>
      <c r="D207" s="218" t="s">
        <v>221</v>
      </c>
      <c r="E207" s="219" t="s">
        <v>276</v>
      </c>
      <c r="F207" s="220" t="s">
        <v>277</v>
      </c>
      <c r="G207" s="221" t="s">
        <v>278</v>
      </c>
      <c r="H207" s="222">
        <v>1</v>
      </c>
      <c r="I207" s="223"/>
      <c r="J207" s="224">
        <f>ROUND(I207*H207,0)</f>
        <v>0</v>
      </c>
      <c r="K207" s="220" t="s">
        <v>1</v>
      </c>
      <c r="L207" s="225"/>
      <c r="M207" s="226" t="s">
        <v>1</v>
      </c>
      <c r="N207" s="227" t="s">
        <v>42</v>
      </c>
      <c r="O207" s="76"/>
      <c r="P207" s="189">
        <f>O207*H207</f>
        <v>0</v>
      </c>
      <c r="Q207" s="189">
        <v>0.012</v>
      </c>
      <c r="R207" s="189">
        <f>Q207*H207</f>
        <v>0.012</v>
      </c>
      <c r="S207" s="189">
        <v>0</v>
      </c>
      <c r="T207" s="19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1" t="s">
        <v>224</v>
      </c>
      <c r="AT207" s="191" t="s">
        <v>221</v>
      </c>
      <c r="AU207" s="191" t="s">
        <v>85</v>
      </c>
      <c r="AY207" s="18" t="s">
        <v>165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</v>
      </c>
      <c r="BK207" s="192">
        <f>ROUND(I207*H207,0)</f>
        <v>0</v>
      </c>
      <c r="BL207" s="18" t="s">
        <v>97</v>
      </c>
      <c r="BM207" s="191" t="s">
        <v>279</v>
      </c>
    </row>
    <row r="208" s="2" customFormat="1" ht="21.75" customHeight="1">
      <c r="A208" s="37"/>
      <c r="B208" s="179"/>
      <c r="C208" s="180" t="s">
        <v>9</v>
      </c>
      <c r="D208" s="180" t="s">
        <v>167</v>
      </c>
      <c r="E208" s="181" t="s">
        <v>280</v>
      </c>
      <c r="F208" s="182" t="s">
        <v>281</v>
      </c>
      <c r="G208" s="183" t="s">
        <v>202</v>
      </c>
      <c r="H208" s="184">
        <v>149.72200000000001</v>
      </c>
      <c r="I208" s="185"/>
      <c r="J208" s="186">
        <f>ROUND(I208*H208,0)</f>
        <v>0</v>
      </c>
      <c r="K208" s="182" t="s">
        <v>171</v>
      </c>
      <c r="L208" s="38"/>
      <c r="M208" s="187" t="s">
        <v>1</v>
      </c>
      <c r="N208" s="188" t="s">
        <v>42</v>
      </c>
      <c r="O208" s="76"/>
      <c r="P208" s="189">
        <f>O208*H208</f>
        <v>0</v>
      </c>
      <c r="Q208" s="189">
        <v>0</v>
      </c>
      <c r="R208" s="189">
        <f>Q208*H208</f>
        <v>0</v>
      </c>
      <c r="S208" s="189">
        <v>0.13100000000000001</v>
      </c>
      <c r="T208" s="190">
        <f>S208*H208</f>
        <v>19.613582000000001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1" t="s">
        <v>97</v>
      </c>
      <c r="AT208" s="191" t="s">
        <v>167</v>
      </c>
      <c r="AU208" s="191" t="s">
        <v>85</v>
      </c>
      <c r="AY208" s="18" t="s">
        <v>165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8</v>
      </c>
      <c r="BK208" s="192">
        <f>ROUND(I208*H208,0)</f>
        <v>0</v>
      </c>
      <c r="BL208" s="18" t="s">
        <v>97</v>
      </c>
      <c r="BM208" s="191" t="s">
        <v>282</v>
      </c>
    </row>
    <row r="209" s="14" customFormat="1">
      <c r="A209" s="14"/>
      <c r="B209" s="202"/>
      <c r="C209" s="14"/>
      <c r="D209" s="194" t="s">
        <v>173</v>
      </c>
      <c r="E209" s="203" t="s">
        <v>1</v>
      </c>
      <c r="F209" s="204" t="s">
        <v>283</v>
      </c>
      <c r="G209" s="14"/>
      <c r="H209" s="205">
        <v>0</v>
      </c>
      <c r="I209" s="206"/>
      <c r="J209" s="14"/>
      <c r="K209" s="14"/>
      <c r="L209" s="202"/>
      <c r="M209" s="207"/>
      <c r="N209" s="208"/>
      <c r="O209" s="208"/>
      <c r="P209" s="208"/>
      <c r="Q209" s="208"/>
      <c r="R209" s="208"/>
      <c r="S209" s="208"/>
      <c r="T209" s="20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3" t="s">
        <v>173</v>
      </c>
      <c r="AU209" s="203" t="s">
        <v>85</v>
      </c>
      <c r="AV209" s="14" t="s">
        <v>81</v>
      </c>
      <c r="AW209" s="14" t="s">
        <v>33</v>
      </c>
      <c r="AX209" s="14" t="s">
        <v>77</v>
      </c>
      <c r="AY209" s="203" t="s">
        <v>165</v>
      </c>
    </row>
    <row r="210" s="13" customFormat="1">
      <c r="A210" s="13"/>
      <c r="B210" s="193"/>
      <c r="C210" s="13"/>
      <c r="D210" s="194" t="s">
        <v>173</v>
      </c>
      <c r="E210" s="195" t="s">
        <v>1</v>
      </c>
      <c r="F210" s="196" t="s">
        <v>284</v>
      </c>
      <c r="G210" s="13"/>
      <c r="H210" s="197">
        <v>149.72200000000001</v>
      </c>
      <c r="I210" s="198"/>
      <c r="J210" s="13"/>
      <c r="K210" s="13"/>
      <c r="L210" s="193"/>
      <c r="M210" s="199"/>
      <c r="N210" s="200"/>
      <c r="O210" s="200"/>
      <c r="P210" s="200"/>
      <c r="Q210" s="200"/>
      <c r="R210" s="200"/>
      <c r="S210" s="200"/>
      <c r="T210" s="20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5" t="s">
        <v>173</v>
      </c>
      <c r="AU210" s="195" t="s">
        <v>85</v>
      </c>
      <c r="AV210" s="13" t="s">
        <v>85</v>
      </c>
      <c r="AW210" s="13" t="s">
        <v>33</v>
      </c>
      <c r="AX210" s="13" t="s">
        <v>77</v>
      </c>
      <c r="AY210" s="195" t="s">
        <v>165</v>
      </c>
    </row>
    <row r="211" s="14" customFormat="1">
      <c r="A211" s="14"/>
      <c r="B211" s="202"/>
      <c r="C211" s="14"/>
      <c r="D211" s="194" t="s">
        <v>173</v>
      </c>
      <c r="E211" s="203" t="s">
        <v>1</v>
      </c>
      <c r="F211" s="204" t="s">
        <v>285</v>
      </c>
      <c r="G211" s="14"/>
      <c r="H211" s="205">
        <v>149.72200000000001</v>
      </c>
      <c r="I211" s="206"/>
      <c r="J211" s="14"/>
      <c r="K211" s="14"/>
      <c r="L211" s="202"/>
      <c r="M211" s="207"/>
      <c r="N211" s="208"/>
      <c r="O211" s="208"/>
      <c r="P211" s="208"/>
      <c r="Q211" s="208"/>
      <c r="R211" s="208"/>
      <c r="S211" s="208"/>
      <c r="T211" s="20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3" t="s">
        <v>173</v>
      </c>
      <c r="AU211" s="203" t="s">
        <v>85</v>
      </c>
      <c r="AV211" s="14" t="s">
        <v>81</v>
      </c>
      <c r="AW211" s="14" t="s">
        <v>33</v>
      </c>
      <c r="AX211" s="14" t="s">
        <v>77</v>
      </c>
      <c r="AY211" s="203" t="s">
        <v>165</v>
      </c>
    </row>
    <row r="212" s="15" customFormat="1">
      <c r="A212" s="15"/>
      <c r="B212" s="210"/>
      <c r="C212" s="15"/>
      <c r="D212" s="194" t="s">
        <v>173</v>
      </c>
      <c r="E212" s="211" t="s">
        <v>1</v>
      </c>
      <c r="F212" s="212" t="s">
        <v>191</v>
      </c>
      <c r="G212" s="15"/>
      <c r="H212" s="213">
        <v>149.72200000000001</v>
      </c>
      <c r="I212" s="214"/>
      <c r="J212" s="15"/>
      <c r="K212" s="15"/>
      <c r="L212" s="210"/>
      <c r="M212" s="215"/>
      <c r="N212" s="216"/>
      <c r="O212" s="216"/>
      <c r="P212" s="216"/>
      <c r="Q212" s="216"/>
      <c r="R212" s="216"/>
      <c r="S212" s="216"/>
      <c r="T212" s="21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1" t="s">
        <v>173</v>
      </c>
      <c r="AU212" s="211" t="s">
        <v>85</v>
      </c>
      <c r="AV212" s="15" t="s">
        <v>97</v>
      </c>
      <c r="AW212" s="15" t="s">
        <v>33</v>
      </c>
      <c r="AX212" s="15" t="s">
        <v>8</v>
      </c>
      <c r="AY212" s="211" t="s">
        <v>165</v>
      </c>
    </row>
    <row r="213" s="2" customFormat="1" ht="21.75" customHeight="1">
      <c r="A213" s="37"/>
      <c r="B213" s="179"/>
      <c r="C213" s="180" t="s">
        <v>286</v>
      </c>
      <c r="D213" s="180" t="s">
        <v>167</v>
      </c>
      <c r="E213" s="181" t="s">
        <v>287</v>
      </c>
      <c r="F213" s="182" t="s">
        <v>288</v>
      </c>
      <c r="G213" s="183" t="s">
        <v>202</v>
      </c>
      <c r="H213" s="184">
        <v>17.138999999999999</v>
      </c>
      <c r="I213" s="185"/>
      <c r="J213" s="186">
        <f>ROUND(I213*H213,0)</f>
        <v>0</v>
      </c>
      <c r="K213" s="182" t="s">
        <v>171</v>
      </c>
      <c r="L213" s="38"/>
      <c r="M213" s="187" t="s">
        <v>1</v>
      </c>
      <c r="N213" s="188" t="s">
        <v>42</v>
      </c>
      <c r="O213" s="76"/>
      <c r="P213" s="189">
        <f>O213*H213</f>
        <v>0</v>
      </c>
      <c r="Q213" s="189">
        <v>0</v>
      </c>
      <c r="R213" s="189">
        <f>Q213*H213</f>
        <v>0</v>
      </c>
      <c r="S213" s="189">
        <v>0.075999999999999998</v>
      </c>
      <c r="T213" s="190">
        <f>S213*H213</f>
        <v>1.3025639999999998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1" t="s">
        <v>97</v>
      </c>
      <c r="AT213" s="191" t="s">
        <v>167</v>
      </c>
      <c r="AU213" s="191" t="s">
        <v>85</v>
      </c>
      <c r="AY213" s="18" t="s">
        <v>165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8</v>
      </c>
      <c r="BK213" s="192">
        <f>ROUND(I213*H213,0)</f>
        <v>0</v>
      </c>
      <c r="BL213" s="18" t="s">
        <v>97</v>
      </c>
      <c r="BM213" s="191" t="s">
        <v>289</v>
      </c>
    </row>
    <row r="214" s="13" customFormat="1">
      <c r="A214" s="13"/>
      <c r="B214" s="193"/>
      <c r="C214" s="13"/>
      <c r="D214" s="194" t="s">
        <v>173</v>
      </c>
      <c r="E214" s="195" t="s">
        <v>1</v>
      </c>
      <c r="F214" s="196" t="s">
        <v>290</v>
      </c>
      <c r="G214" s="13"/>
      <c r="H214" s="197">
        <v>11.032</v>
      </c>
      <c r="I214" s="198"/>
      <c r="J214" s="13"/>
      <c r="K214" s="13"/>
      <c r="L214" s="193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5" t="s">
        <v>173</v>
      </c>
      <c r="AU214" s="195" t="s">
        <v>85</v>
      </c>
      <c r="AV214" s="13" t="s">
        <v>85</v>
      </c>
      <c r="AW214" s="13" t="s">
        <v>33</v>
      </c>
      <c r="AX214" s="13" t="s">
        <v>77</v>
      </c>
      <c r="AY214" s="195" t="s">
        <v>165</v>
      </c>
    </row>
    <row r="215" s="13" customFormat="1">
      <c r="A215" s="13"/>
      <c r="B215" s="193"/>
      <c r="C215" s="13"/>
      <c r="D215" s="194" t="s">
        <v>173</v>
      </c>
      <c r="E215" s="195" t="s">
        <v>1</v>
      </c>
      <c r="F215" s="196" t="s">
        <v>291</v>
      </c>
      <c r="G215" s="13"/>
      <c r="H215" s="197">
        <v>1.7729999999999999</v>
      </c>
      <c r="I215" s="198"/>
      <c r="J215" s="13"/>
      <c r="K215" s="13"/>
      <c r="L215" s="193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5" t="s">
        <v>173</v>
      </c>
      <c r="AU215" s="195" t="s">
        <v>85</v>
      </c>
      <c r="AV215" s="13" t="s">
        <v>85</v>
      </c>
      <c r="AW215" s="13" t="s">
        <v>33</v>
      </c>
      <c r="AX215" s="13" t="s">
        <v>77</v>
      </c>
      <c r="AY215" s="195" t="s">
        <v>165</v>
      </c>
    </row>
    <row r="216" s="13" customFormat="1">
      <c r="A216" s="13"/>
      <c r="B216" s="193"/>
      <c r="C216" s="13"/>
      <c r="D216" s="194" t="s">
        <v>173</v>
      </c>
      <c r="E216" s="195" t="s">
        <v>1</v>
      </c>
      <c r="F216" s="196" t="s">
        <v>292</v>
      </c>
      <c r="G216" s="13"/>
      <c r="H216" s="197">
        <v>4.3339999999999996</v>
      </c>
      <c r="I216" s="198"/>
      <c r="J216" s="13"/>
      <c r="K216" s="13"/>
      <c r="L216" s="193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5" t="s">
        <v>173</v>
      </c>
      <c r="AU216" s="195" t="s">
        <v>85</v>
      </c>
      <c r="AV216" s="13" t="s">
        <v>85</v>
      </c>
      <c r="AW216" s="13" t="s">
        <v>33</v>
      </c>
      <c r="AX216" s="13" t="s">
        <v>77</v>
      </c>
      <c r="AY216" s="195" t="s">
        <v>165</v>
      </c>
    </row>
    <row r="217" s="14" customFormat="1">
      <c r="A217" s="14"/>
      <c r="B217" s="202"/>
      <c r="C217" s="14"/>
      <c r="D217" s="194" t="s">
        <v>173</v>
      </c>
      <c r="E217" s="203" t="s">
        <v>1</v>
      </c>
      <c r="F217" s="204" t="s">
        <v>183</v>
      </c>
      <c r="G217" s="14"/>
      <c r="H217" s="205">
        <v>17.138999999999999</v>
      </c>
      <c r="I217" s="206"/>
      <c r="J217" s="14"/>
      <c r="K217" s="14"/>
      <c r="L217" s="202"/>
      <c r="M217" s="207"/>
      <c r="N217" s="208"/>
      <c r="O217" s="208"/>
      <c r="P217" s="208"/>
      <c r="Q217" s="208"/>
      <c r="R217" s="208"/>
      <c r="S217" s="208"/>
      <c r="T217" s="20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3" t="s">
        <v>173</v>
      </c>
      <c r="AU217" s="203" t="s">
        <v>85</v>
      </c>
      <c r="AV217" s="14" t="s">
        <v>81</v>
      </c>
      <c r="AW217" s="14" t="s">
        <v>33</v>
      </c>
      <c r="AX217" s="14" t="s">
        <v>8</v>
      </c>
      <c r="AY217" s="203" t="s">
        <v>165</v>
      </c>
    </row>
    <row r="218" s="2" customFormat="1" ht="24.15" customHeight="1">
      <c r="A218" s="37"/>
      <c r="B218" s="179"/>
      <c r="C218" s="180" t="s">
        <v>293</v>
      </c>
      <c r="D218" s="180" t="s">
        <v>167</v>
      </c>
      <c r="E218" s="181" t="s">
        <v>294</v>
      </c>
      <c r="F218" s="182" t="s">
        <v>295</v>
      </c>
      <c r="G218" s="183" t="s">
        <v>170</v>
      </c>
      <c r="H218" s="184">
        <v>2.3519999999999999</v>
      </c>
      <c r="I218" s="185"/>
      <c r="J218" s="186">
        <f>ROUND(I218*H218,0)</f>
        <v>0</v>
      </c>
      <c r="K218" s="182" t="s">
        <v>171</v>
      </c>
      <c r="L218" s="38"/>
      <c r="M218" s="187" t="s">
        <v>1</v>
      </c>
      <c r="N218" s="188" t="s">
        <v>42</v>
      </c>
      <c r="O218" s="76"/>
      <c r="P218" s="189">
        <f>O218*H218</f>
        <v>0</v>
      </c>
      <c r="Q218" s="189">
        <v>0</v>
      </c>
      <c r="R218" s="189">
        <f>Q218*H218</f>
        <v>0</v>
      </c>
      <c r="S218" s="189">
        <v>1.8</v>
      </c>
      <c r="T218" s="190">
        <f>S218*H218</f>
        <v>4.2336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1" t="s">
        <v>97</v>
      </c>
      <c r="AT218" s="191" t="s">
        <v>167</v>
      </c>
      <c r="AU218" s="191" t="s">
        <v>85</v>
      </c>
      <c r="AY218" s="18" t="s">
        <v>165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8</v>
      </c>
      <c r="BK218" s="192">
        <f>ROUND(I218*H218,0)</f>
        <v>0</v>
      </c>
      <c r="BL218" s="18" t="s">
        <v>97</v>
      </c>
      <c r="BM218" s="191" t="s">
        <v>296</v>
      </c>
    </row>
    <row r="219" s="14" customFormat="1">
      <c r="A219" s="14"/>
      <c r="B219" s="202"/>
      <c r="C219" s="14"/>
      <c r="D219" s="194" t="s">
        <v>173</v>
      </c>
      <c r="E219" s="203" t="s">
        <v>1</v>
      </c>
      <c r="F219" s="204" t="s">
        <v>297</v>
      </c>
      <c r="G219" s="14"/>
      <c r="H219" s="205">
        <v>0</v>
      </c>
      <c r="I219" s="206"/>
      <c r="J219" s="14"/>
      <c r="K219" s="14"/>
      <c r="L219" s="202"/>
      <c r="M219" s="207"/>
      <c r="N219" s="208"/>
      <c r="O219" s="208"/>
      <c r="P219" s="208"/>
      <c r="Q219" s="208"/>
      <c r="R219" s="208"/>
      <c r="S219" s="208"/>
      <c r="T219" s="20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3" t="s">
        <v>173</v>
      </c>
      <c r="AU219" s="203" t="s">
        <v>85</v>
      </c>
      <c r="AV219" s="14" t="s">
        <v>81</v>
      </c>
      <c r="AW219" s="14" t="s">
        <v>33</v>
      </c>
      <c r="AX219" s="14" t="s">
        <v>77</v>
      </c>
      <c r="AY219" s="203" t="s">
        <v>165</v>
      </c>
    </row>
    <row r="220" s="13" customFormat="1">
      <c r="A220" s="13"/>
      <c r="B220" s="193"/>
      <c r="C220" s="13"/>
      <c r="D220" s="194" t="s">
        <v>173</v>
      </c>
      <c r="E220" s="195" t="s">
        <v>1</v>
      </c>
      <c r="F220" s="196" t="s">
        <v>298</v>
      </c>
      <c r="G220" s="13"/>
      <c r="H220" s="197">
        <v>1.0289999999999999</v>
      </c>
      <c r="I220" s="198"/>
      <c r="J220" s="13"/>
      <c r="K220" s="13"/>
      <c r="L220" s="193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5" t="s">
        <v>173</v>
      </c>
      <c r="AU220" s="195" t="s">
        <v>85</v>
      </c>
      <c r="AV220" s="13" t="s">
        <v>85</v>
      </c>
      <c r="AW220" s="13" t="s">
        <v>33</v>
      </c>
      <c r="AX220" s="13" t="s">
        <v>77</v>
      </c>
      <c r="AY220" s="195" t="s">
        <v>165</v>
      </c>
    </row>
    <row r="221" s="13" customFormat="1">
      <c r="A221" s="13"/>
      <c r="B221" s="193"/>
      <c r="C221" s="13"/>
      <c r="D221" s="194" t="s">
        <v>173</v>
      </c>
      <c r="E221" s="195" t="s">
        <v>1</v>
      </c>
      <c r="F221" s="196" t="s">
        <v>299</v>
      </c>
      <c r="G221" s="13"/>
      <c r="H221" s="197">
        <v>1.323</v>
      </c>
      <c r="I221" s="198"/>
      <c r="J221" s="13"/>
      <c r="K221" s="13"/>
      <c r="L221" s="193"/>
      <c r="M221" s="199"/>
      <c r="N221" s="200"/>
      <c r="O221" s="200"/>
      <c r="P221" s="200"/>
      <c r="Q221" s="200"/>
      <c r="R221" s="200"/>
      <c r="S221" s="200"/>
      <c r="T221" s="20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5" t="s">
        <v>173</v>
      </c>
      <c r="AU221" s="195" t="s">
        <v>85</v>
      </c>
      <c r="AV221" s="13" t="s">
        <v>85</v>
      </c>
      <c r="AW221" s="13" t="s">
        <v>33</v>
      </c>
      <c r="AX221" s="13" t="s">
        <v>77</v>
      </c>
      <c r="AY221" s="195" t="s">
        <v>165</v>
      </c>
    </row>
    <row r="222" s="14" customFormat="1">
      <c r="A222" s="14"/>
      <c r="B222" s="202"/>
      <c r="C222" s="14"/>
      <c r="D222" s="194" t="s">
        <v>173</v>
      </c>
      <c r="E222" s="203" t="s">
        <v>1</v>
      </c>
      <c r="F222" s="204" t="s">
        <v>300</v>
      </c>
      <c r="G222" s="14"/>
      <c r="H222" s="205">
        <v>2.3519999999999999</v>
      </c>
      <c r="I222" s="206"/>
      <c r="J222" s="14"/>
      <c r="K222" s="14"/>
      <c r="L222" s="202"/>
      <c r="M222" s="207"/>
      <c r="N222" s="208"/>
      <c r="O222" s="208"/>
      <c r="P222" s="208"/>
      <c r="Q222" s="208"/>
      <c r="R222" s="208"/>
      <c r="S222" s="208"/>
      <c r="T222" s="20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3" t="s">
        <v>173</v>
      </c>
      <c r="AU222" s="203" t="s">
        <v>85</v>
      </c>
      <c r="AV222" s="14" t="s">
        <v>81</v>
      </c>
      <c r="AW222" s="14" t="s">
        <v>33</v>
      </c>
      <c r="AX222" s="14" t="s">
        <v>77</v>
      </c>
      <c r="AY222" s="203" t="s">
        <v>165</v>
      </c>
    </row>
    <row r="223" s="15" customFormat="1">
      <c r="A223" s="15"/>
      <c r="B223" s="210"/>
      <c r="C223" s="15"/>
      <c r="D223" s="194" t="s">
        <v>173</v>
      </c>
      <c r="E223" s="211" t="s">
        <v>1</v>
      </c>
      <c r="F223" s="212" t="s">
        <v>191</v>
      </c>
      <c r="G223" s="15"/>
      <c r="H223" s="213">
        <v>2.3519999999999999</v>
      </c>
      <c r="I223" s="214"/>
      <c r="J223" s="15"/>
      <c r="K223" s="15"/>
      <c r="L223" s="210"/>
      <c r="M223" s="215"/>
      <c r="N223" s="216"/>
      <c r="O223" s="216"/>
      <c r="P223" s="216"/>
      <c r="Q223" s="216"/>
      <c r="R223" s="216"/>
      <c r="S223" s="216"/>
      <c r="T223" s="21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11" t="s">
        <v>173</v>
      </c>
      <c r="AU223" s="211" t="s">
        <v>85</v>
      </c>
      <c r="AV223" s="15" t="s">
        <v>97</v>
      </c>
      <c r="AW223" s="15" t="s">
        <v>33</v>
      </c>
      <c r="AX223" s="15" t="s">
        <v>8</v>
      </c>
      <c r="AY223" s="211" t="s">
        <v>165</v>
      </c>
    </row>
    <row r="224" s="2" customFormat="1" ht="24.15" customHeight="1">
      <c r="A224" s="37"/>
      <c r="B224" s="179"/>
      <c r="C224" s="180" t="s">
        <v>301</v>
      </c>
      <c r="D224" s="180" t="s">
        <v>167</v>
      </c>
      <c r="E224" s="181" t="s">
        <v>302</v>
      </c>
      <c r="F224" s="182" t="s">
        <v>303</v>
      </c>
      <c r="G224" s="183" t="s">
        <v>304</v>
      </c>
      <c r="H224" s="184">
        <v>16.050000000000001</v>
      </c>
      <c r="I224" s="185"/>
      <c r="J224" s="186">
        <f>ROUND(I224*H224,0)</f>
        <v>0</v>
      </c>
      <c r="K224" s="182" t="s">
        <v>171</v>
      </c>
      <c r="L224" s="38"/>
      <c r="M224" s="187" t="s">
        <v>1</v>
      </c>
      <c r="N224" s="188" t="s">
        <v>42</v>
      </c>
      <c r="O224" s="76"/>
      <c r="P224" s="189">
        <f>O224*H224</f>
        <v>0</v>
      </c>
      <c r="Q224" s="189">
        <v>0</v>
      </c>
      <c r="R224" s="189">
        <f>Q224*H224</f>
        <v>0</v>
      </c>
      <c r="S224" s="189">
        <v>0.042000000000000003</v>
      </c>
      <c r="T224" s="190">
        <f>S224*H224</f>
        <v>0.67410000000000003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1" t="s">
        <v>97</v>
      </c>
      <c r="AT224" s="191" t="s">
        <v>167</v>
      </c>
      <c r="AU224" s="191" t="s">
        <v>85</v>
      </c>
      <c r="AY224" s="18" t="s">
        <v>165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8" t="s">
        <v>8</v>
      </c>
      <c r="BK224" s="192">
        <f>ROUND(I224*H224,0)</f>
        <v>0</v>
      </c>
      <c r="BL224" s="18" t="s">
        <v>97</v>
      </c>
      <c r="BM224" s="191" t="s">
        <v>305</v>
      </c>
    </row>
    <row r="225" s="13" customFormat="1">
      <c r="A225" s="13"/>
      <c r="B225" s="193"/>
      <c r="C225" s="13"/>
      <c r="D225" s="194" t="s">
        <v>173</v>
      </c>
      <c r="E225" s="195" t="s">
        <v>1</v>
      </c>
      <c r="F225" s="196" t="s">
        <v>306</v>
      </c>
      <c r="G225" s="13"/>
      <c r="H225" s="197">
        <v>1.2</v>
      </c>
      <c r="I225" s="198"/>
      <c r="J225" s="13"/>
      <c r="K225" s="13"/>
      <c r="L225" s="193"/>
      <c r="M225" s="199"/>
      <c r="N225" s="200"/>
      <c r="O225" s="200"/>
      <c r="P225" s="200"/>
      <c r="Q225" s="200"/>
      <c r="R225" s="200"/>
      <c r="S225" s="200"/>
      <c r="T225" s="20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5" t="s">
        <v>173</v>
      </c>
      <c r="AU225" s="195" t="s">
        <v>85</v>
      </c>
      <c r="AV225" s="13" t="s">
        <v>85</v>
      </c>
      <c r="AW225" s="13" t="s">
        <v>33</v>
      </c>
      <c r="AX225" s="13" t="s">
        <v>77</v>
      </c>
      <c r="AY225" s="195" t="s">
        <v>165</v>
      </c>
    </row>
    <row r="226" s="13" customFormat="1">
      <c r="A226" s="13"/>
      <c r="B226" s="193"/>
      <c r="C226" s="13"/>
      <c r="D226" s="194" t="s">
        <v>173</v>
      </c>
      <c r="E226" s="195" t="s">
        <v>1</v>
      </c>
      <c r="F226" s="196" t="s">
        <v>307</v>
      </c>
      <c r="G226" s="13"/>
      <c r="H226" s="197">
        <v>3.8999999999999999</v>
      </c>
      <c r="I226" s="198"/>
      <c r="J226" s="13"/>
      <c r="K226" s="13"/>
      <c r="L226" s="193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5" t="s">
        <v>173</v>
      </c>
      <c r="AU226" s="195" t="s">
        <v>85</v>
      </c>
      <c r="AV226" s="13" t="s">
        <v>85</v>
      </c>
      <c r="AW226" s="13" t="s">
        <v>33</v>
      </c>
      <c r="AX226" s="13" t="s">
        <v>77</v>
      </c>
      <c r="AY226" s="195" t="s">
        <v>165</v>
      </c>
    </row>
    <row r="227" s="13" customFormat="1">
      <c r="A227" s="13"/>
      <c r="B227" s="193"/>
      <c r="C227" s="13"/>
      <c r="D227" s="194" t="s">
        <v>173</v>
      </c>
      <c r="E227" s="195" t="s">
        <v>1</v>
      </c>
      <c r="F227" s="196" t="s">
        <v>307</v>
      </c>
      <c r="G227" s="13"/>
      <c r="H227" s="197">
        <v>3.8999999999999999</v>
      </c>
      <c r="I227" s="198"/>
      <c r="J227" s="13"/>
      <c r="K227" s="13"/>
      <c r="L227" s="193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5" t="s">
        <v>173</v>
      </c>
      <c r="AU227" s="195" t="s">
        <v>85</v>
      </c>
      <c r="AV227" s="13" t="s">
        <v>85</v>
      </c>
      <c r="AW227" s="13" t="s">
        <v>33</v>
      </c>
      <c r="AX227" s="13" t="s">
        <v>77</v>
      </c>
      <c r="AY227" s="195" t="s">
        <v>165</v>
      </c>
    </row>
    <row r="228" s="13" customFormat="1">
      <c r="A228" s="13"/>
      <c r="B228" s="193"/>
      <c r="C228" s="13"/>
      <c r="D228" s="194" t="s">
        <v>173</v>
      </c>
      <c r="E228" s="195" t="s">
        <v>1</v>
      </c>
      <c r="F228" s="196" t="s">
        <v>308</v>
      </c>
      <c r="G228" s="13"/>
      <c r="H228" s="197">
        <v>7.0499999999999998</v>
      </c>
      <c r="I228" s="198"/>
      <c r="J228" s="13"/>
      <c r="K228" s="13"/>
      <c r="L228" s="193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5" t="s">
        <v>173</v>
      </c>
      <c r="AU228" s="195" t="s">
        <v>85</v>
      </c>
      <c r="AV228" s="13" t="s">
        <v>85</v>
      </c>
      <c r="AW228" s="13" t="s">
        <v>33</v>
      </c>
      <c r="AX228" s="13" t="s">
        <v>77</v>
      </c>
      <c r="AY228" s="195" t="s">
        <v>165</v>
      </c>
    </row>
    <row r="229" s="14" customFormat="1">
      <c r="A229" s="14"/>
      <c r="B229" s="202"/>
      <c r="C229" s="14"/>
      <c r="D229" s="194" t="s">
        <v>173</v>
      </c>
      <c r="E229" s="203" t="s">
        <v>1</v>
      </c>
      <c r="F229" s="204" t="s">
        <v>183</v>
      </c>
      <c r="G229" s="14"/>
      <c r="H229" s="205">
        <v>16.050000000000001</v>
      </c>
      <c r="I229" s="206"/>
      <c r="J229" s="14"/>
      <c r="K229" s="14"/>
      <c r="L229" s="202"/>
      <c r="M229" s="207"/>
      <c r="N229" s="208"/>
      <c r="O229" s="208"/>
      <c r="P229" s="208"/>
      <c r="Q229" s="208"/>
      <c r="R229" s="208"/>
      <c r="S229" s="208"/>
      <c r="T229" s="20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3" t="s">
        <v>173</v>
      </c>
      <c r="AU229" s="203" t="s">
        <v>85</v>
      </c>
      <c r="AV229" s="14" t="s">
        <v>81</v>
      </c>
      <c r="AW229" s="14" t="s">
        <v>33</v>
      </c>
      <c r="AX229" s="14" t="s">
        <v>8</v>
      </c>
      <c r="AY229" s="203" t="s">
        <v>165</v>
      </c>
    </row>
    <row r="230" s="2" customFormat="1" ht="24.15" customHeight="1">
      <c r="A230" s="37"/>
      <c r="B230" s="179"/>
      <c r="C230" s="180" t="s">
        <v>309</v>
      </c>
      <c r="D230" s="180" t="s">
        <v>167</v>
      </c>
      <c r="E230" s="181" t="s">
        <v>310</v>
      </c>
      <c r="F230" s="182" t="s">
        <v>311</v>
      </c>
      <c r="G230" s="183" t="s">
        <v>202</v>
      </c>
      <c r="H230" s="184">
        <v>6.75</v>
      </c>
      <c r="I230" s="185"/>
      <c r="J230" s="186">
        <f>ROUND(I230*H230,0)</f>
        <v>0</v>
      </c>
      <c r="K230" s="182" t="s">
        <v>171</v>
      </c>
      <c r="L230" s="38"/>
      <c r="M230" s="187" t="s">
        <v>1</v>
      </c>
      <c r="N230" s="188" t="s">
        <v>42</v>
      </c>
      <c r="O230" s="76"/>
      <c r="P230" s="189">
        <f>O230*H230</f>
        <v>0</v>
      </c>
      <c r="Q230" s="189">
        <v>0</v>
      </c>
      <c r="R230" s="189">
        <f>Q230*H230</f>
        <v>0</v>
      </c>
      <c r="S230" s="189">
        <v>0.068000000000000005</v>
      </c>
      <c r="T230" s="190">
        <f>S230*H230</f>
        <v>0.45900000000000002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1" t="s">
        <v>97</v>
      </c>
      <c r="AT230" s="191" t="s">
        <v>167</v>
      </c>
      <c r="AU230" s="191" t="s">
        <v>85</v>
      </c>
      <c r="AY230" s="18" t="s">
        <v>165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8" t="s">
        <v>8</v>
      </c>
      <c r="BK230" s="192">
        <f>ROUND(I230*H230,0)</f>
        <v>0</v>
      </c>
      <c r="BL230" s="18" t="s">
        <v>97</v>
      </c>
      <c r="BM230" s="191" t="s">
        <v>312</v>
      </c>
    </row>
    <row r="231" s="13" customFormat="1">
      <c r="A231" s="13"/>
      <c r="B231" s="193"/>
      <c r="C231" s="13"/>
      <c r="D231" s="194" t="s">
        <v>173</v>
      </c>
      <c r="E231" s="195" t="s">
        <v>1</v>
      </c>
      <c r="F231" s="196" t="s">
        <v>313</v>
      </c>
      <c r="G231" s="13"/>
      <c r="H231" s="197">
        <v>4.5</v>
      </c>
      <c r="I231" s="198"/>
      <c r="J231" s="13"/>
      <c r="K231" s="13"/>
      <c r="L231" s="193"/>
      <c r="M231" s="199"/>
      <c r="N231" s="200"/>
      <c r="O231" s="200"/>
      <c r="P231" s="200"/>
      <c r="Q231" s="200"/>
      <c r="R231" s="200"/>
      <c r="S231" s="200"/>
      <c r="T231" s="20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5" t="s">
        <v>173</v>
      </c>
      <c r="AU231" s="195" t="s">
        <v>85</v>
      </c>
      <c r="AV231" s="13" t="s">
        <v>85</v>
      </c>
      <c r="AW231" s="13" t="s">
        <v>33</v>
      </c>
      <c r="AX231" s="13" t="s">
        <v>77</v>
      </c>
      <c r="AY231" s="195" t="s">
        <v>165</v>
      </c>
    </row>
    <row r="232" s="13" customFormat="1">
      <c r="A232" s="13"/>
      <c r="B232" s="193"/>
      <c r="C232" s="13"/>
      <c r="D232" s="194" t="s">
        <v>173</v>
      </c>
      <c r="E232" s="195" t="s">
        <v>1</v>
      </c>
      <c r="F232" s="196" t="s">
        <v>314</v>
      </c>
      <c r="G232" s="13"/>
      <c r="H232" s="197">
        <v>2.25</v>
      </c>
      <c r="I232" s="198"/>
      <c r="J232" s="13"/>
      <c r="K232" s="13"/>
      <c r="L232" s="193"/>
      <c r="M232" s="199"/>
      <c r="N232" s="200"/>
      <c r="O232" s="200"/>
      <c r="P232" s="200"/>
      <c r="Q232" s="200"/>
      <c r="R232" s="200"/>
      <c r="S232" s="200"/>
      <c r="T232" s="20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5" t="s">
        <v>173</v>
      </c>
      <c r="AU232" s="195" t="s">
        <v>85</v>
      </c>
      <c r="AV232" s="13" t="s">
        <v>85</v>
      </c>
      <c r="AW232" s="13" t="s">
        <v>33</v>
      </c>
      <c r="AX232" s="13" t="s">
        <v>77</v>
      </c>
      <c r="AY232" s="195" t="s">
        <v>165</v>
      </c>
    </row>
    <row r="233" s="14" customFormat="1">
      <c r="A233" s="14"/>
      <c r="B233" s="202"/>
      <c r="C233" s="14"/>
      <c r="D233" s="194" t="s">
        <v>173</v>
      </c>
      <c r="E233" s="203" t="s">
        <v>1</v>
      </c>
      <c r="F233" s="204" t="s">
        <v>315</v>
      </c>
      <c r="G233" s="14"/>
      <c r="H233" s="205">
        <v>6.75</v>
      </c>
      <c r="I233" s="206"/>
      <c r="J233" s="14"/>
      <c r="K233" s="14"/>
      <c r="L233" s="202"/>
      <c r="M233" s="207"/>
      <c r="N233" s="208"/>
      <c r="O233" s="208"/>
      <c r="P233" s="208"/>
      <c r="Q233" s="208"/>
      <c r="R233" s="208"/>
      <c r="S233" s="208"/>
      <c r="T233" s="20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3" t="s">
        <v>173</v>
      </c>
      <c r="AU233" s="203" t="s">
        <v>85</v>
      </c>
      <c r="AV233" s="14" t="s">
        <v>81</v>
      </c>
      <c r="AW233" s="14" t="s">
        <v>33</v>
      </c>
      <c r="AX233" s="14" t="s">
        <v>77</v>
      </c>
      <c r="AY233" s="203" t="s">
        <v>165</v>
      </c>
    </row>
    <row r="234" s="15" customFormat="1">
      <c r="A234" s="15"/>
      <c r="B234" s="210"/>
      <c r="C234" s="15"/>
      <c r="D234" s="194" t="s">
        <v>173</v>
      </c>
      <c r="E234" s="211" t="s">
        <v>1</v>
      </c>
      <c r="F234" s="212" t="s">
        <v>191</v>
      </c>
      <c r="G234" s="15"/>
      <c r="H234" s="213">
        <v>6.75</v>
      </c>
      <c r="I234" s="214"/>
      <c r="J234" s="15"/>
      <c r="K234" s="15"/>
      <c r="L234" s="210"/>
      <c r="M234" s="215"/>
      <c r="N234" s="216"/>
      <c r="O234" s="216"/>
      <c r="P234" s="216"/>
      <c r="Q234" s="216"/>
      <c r="R234" s="216"/>
      <c r="S234" s="216"/>
      <c r="T234" s="217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11" t="s">
        <v>173</v>
      </c>
      <c r="AU234" s="211" t="s">
        <v>85</v>
      </c>
      <c r="AV234" s="15" t="s">
        <v>97</v>
      </c>
      <c r="AW234" s="15" t="s">
        <v>33</v>
      </c>
      <c r="AX234" s="15" t="s">
        <v>8</v>
      </c>
      <c r="AY234" s="211" t="s">
        <v>165</v>
      </c>
    </row>
    <row r="235" s="12" customFormat="1" ht="22.8" customHeight="1">
      <c r="A235" s="12"/>
      <c r="B235" s="166"/>
      <c r="C235" s="12"/>
      <c r="D235" s="167" t="s">
        <v>76</v>
      </c>
      <c r="E235" s="177" t="s">
        <v>316</v>
      </c>
      <c r="F235" s="177" t="s">
        <v>317</v>
      </c>
      <c r="G235" s="12"/>
      <c r="H235" s="12"/>
      <c r="I235" s="169"/>
      <c r="J235" s="178">
        <f>BK235</f>
        <v>0</v>
      </c>
      <c r="K235" s="12"/>
      <c r="L235" s="166"/>
      <c r="M235" s="171"/>
      <c r="N235" s="172"/>
      <c r="O235" s="172"/>
      <c r="P235" s="173">
        <f>SUM(P236:P241)</f>
        <v>0</v>
      </c>
      <c r="Q235" s="172"/>
      <c r="R235" s="173">
        <f>SUM(R236:R241)</f>
        <v>0</v>
      </c>
      <c r="S235" s="172"/>
      <c r="T235" s="174">
        <f>SUM(T236:T241)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67" t="s">
        <v>8</v>
      </c>
      <c r="AT235" s="175" t="s">
        <v>76</v>
      </c>
      <c r="AU235" s="175" t="s">
        <v>8</v>
      </c>
      <c r="AY235" s="167" t="s">
        <v>165</v>
      </c>
      <c r="BK235" s="176">
        <f>SUM(BK236:BK241)</f>
        <v>0</v>
      </c>
    </row>
    <row r="236" s="2" customFormat="1" ht="33" customHeight="1">
      <c r="A236" s="37"/>
      <c r="B236" s="179"/>
      <c r="C236" s="180" t="s">
        <v>318</v>
      </c>
      <c r="D236" s="180" t="s">
        <v>167</v>
      </c>
      <c r="E236" s="181" t="s">
        <v>319</v>
      </c>
      <c r="F236" s="182" t="s">
        <v>320</v>
      </c>
      <c r="G236" s="183" t="s">
        <v>186</v>
      </c>
      <c r="H236" s="184">
        <v>28.097999999999999</v>
      </c>
      <c r="I236" s="185"/>
      <c r="J236" s="186">
        <f>ROUND(I236*H236,0)</f>
        <v>0</v>
      </c>
      <c r="K236" s="182" t="s">
        <v>171</v>
      </c>
      <c r="L236" s="38"/>
      <c r="M236" s="187" t="s">
        <v>1</v>
      </c>
      <c r="N236" s="188" t="s">
        <v>42</v>
      </c>
      <c r="O236" s="7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1" t="s">
        <v>97</v>
      </c>
      <c r="AT236" s="191" t="s">
        <v>167</v>
      </c>
      <c r="AU236" s="191" t="s">
        <v>85</v>
      </c>
      <c r="AY236" s="18" t="s">
        <v>165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8" t="s">
        <v>8</v>
      </c>
      <c r="BK236" s="192">
        <f>ROUND(I236*H236,0)</f>
        <v>0</v>
      </c>
      <c r="BL236" s="18" t="s">
        <v>97</v>
      </c>
      <c r="BM236" s="191" t="s">
        <v>321</v>
      </c>
    </row>
    <row r="237" s="2" customFormat="1" ht="24.15" customHeight="1">
      <c r="A237" s="37"/>
      <c r="B237" s="179"/>
      <c r="C237" s="180" t="s">
        <v>7</v>
      </c>
      <c r="D237" s="180" t="s">
        <v>167</v>
      </c>
      <c r="E237" s="181" t="s">
        <v>322</v>
      </c>
      <c r="F237" s="182" t="s">
        <v>323</v>
      </c>
      <c r="G237" s="183" t="s">
        <v>186</v>
      </c>
      <c r="H237" s="184">
        <v>28.097999999999999</v>
      </c>
      <c r="I237" s="185"/>
      <c r="J237" s="186">
        <f>ROUND(I237*H237,0)</f>
        <v>0</v>
      </c>
      <c r="K237" s="182" t="s">
        <v>171</v>
      </c>
      <c r="L237" s="38"/>
      <c r="M237" s="187" t="s">
        <v>1</v>
      </c>
      <c r="N237" s="188" t="s">
        <v>42</v>
      </c>
      <c r="O237" s="7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1" t="s">
        <v>97</v>
      </c>
      <c r="AT237" s="191" t="s">
        <v>167</v>
      </c>
      <c r="AU237" s="191" t="s">
        <v>85</v>
      </c>
      <c r="AY237" s="18" t="s">
        <v>165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8" t="s">
        <v>8</v>
      </c>
      <c r="BK237" s="192">
        <f>ROUND(I237*H237,0)</f>
        <v>0</v>
      </c>
      <c r="BL237" s="18" t="s">
        <v>97</v>
      </c>
      <c r="BM237" s="191" t="s">
        <v>324</v>
      </c>
    </row>
    <row r="238" s="2" customFormat="1" ht="24.15" customHeight="1">
      <c r="A238" s="37"/>
      <c r="B238" s="179"/>
      <c r="C238" s="180" t="s">
        <v>325</v>
      </c>
      <c r="D238" s="180" t="s">
        <v>167</v>
      </c>
      <c r="E238" s="181" t="s">
        <v>326</v>
      </c>
      <c r="F238" s="182" t="s">
        <v>327</v>
      </c>
      <c r="G238" s="183" t="s">
        <v>186</v>
      </c>
      <c r="H238" s="184">
        <v>252.88200000000001</v>
      </c>
      <c r="I238" s="185"/>
      <c r="J238" s="186">
        <f>ROUND(I238*H238,0)</f>
        <v>0</v>
      </c>
      <c r="K238" s="182" t="s">
        <v>171</v>
      </c>
      <c r="L238" s="38"/>
      <c r="M238" s="187" t="s">
        <v>1</v>
      </c>
      <c r="N238" s="188" t="s">
        <v>42</v>
      </c>
      <c r="O238" s="7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1" t="s">
        <v>97</v>
      </c>
      <c r="AT238" s="191" t="s">
        <v>167</v>
      </c>
      <c r="AU238" s="191" t="s">
        <v>85</v>
      </c>
      <c r="AY238" s="18" t="s">
        <v>165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8" t="s">
        <v>8</v>
      </c>
      <c r="BK238" s="192">
        <f>ROUND(I238*H238,0)</f>
        <v>0</v>
      </c>
      <c r="BL238" s="18" t="s">
        <v>97</v>
      </c>
      <c r="BM238" s="191" t="s">
        <v>328</v>
      </c>
    </row>
    <row r="239" s="13" customFormat="1">
      <c r="A239" s="13"/>
      <c r="B239" s="193"/>
      <c r="C239" s="13"/>
      <c r="D239" s="194" t="s">
        <v>173</v>
      </c>
      <c r="E239" s="13"/>
      <c r="F239" s="196" t="s">
        <v>329</v>
      </c>
      <c r="G239" s="13"/>
      <c r="H239" s="197">
        <v>252.88200000000001</v>
      </c>
      <c r="I239" s="198"/>
      <c r="J239" s="13"/>
      <c r="K239" s="13"/>
      <c r="L239" s="193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5" t="s">
        <v>173</v>
      </c>
      <c r="AU239" s="195" t="s">
        <v>85</v>
      </c>
      <c r="AV239" s="13" t="s">
        <v>85</v>
      </c>
      <c r="AW239" s="13" t="s">
        <v>3</v>
      </c>
      <c r="AX239" s="13" t="s">
        <v>8</v>
      </c>
      <c r="AY239" s="195" t="s">
        <v>165</v>
      </c>
    </row>
    <row r="240" s="2" customFormat="1" ht="33" customHeight="1">
      <c r="A240" s="37"/>
      <c r="B240" s="179"/>
      <c r="C240" s="180" t="s">
        <v>330</v>
      </c>
      <c r="D240" s="180" t="s">
        <v>167</v>
      </c>
      <c r="E240" s="181" t="s">
        <v>331</v>
      </c>
      <c r="F240" s="182" t="s">
        <v>332</v>
      </c>
      <c r="G240" s="183" t="s">
        <v>186</v>
      </c>
      <c r="H240" s="184">
        <v>1.8160000000000001</v>
      </c>
      <c r="I240" s="185"/>
      <c r="J240" s="186">
        <f>ROUND(I240*H240,0)</f>
        <v>0</v>
      </c>
      <c r="K240" s="182" t="s">
        <v>171</v>
      </c>
      <c r="L240" s="38"/>
      <c r="M240" s="187" t="s">
        <v>1</v>
      </c>
      <c r="N240" s="188" t="s">
        <v>42</v>
      </c>
      <c r="O240" s="7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1" t="s">
        <v>97</v>
      </c>
      <c r="AT240" s="191" t="s">
        <v>167</v>
      </c>
      <c r="AU240" s="191" t="s">
        <v>85</v>
      </c>
      <c r="AY240" s="18" t="s">
        <v>165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</v>
      </c>
      <c r="BK240" s="192">
        <f>ROUND(I240*H240,0)</f>
        <v>0</v>
      </c>
      <c r="BL240" s="18" t="s">
        <v>97</v>
      </c>
      <c r="BM240" s="191" t="s">
        <v>333</v>
      </c>
    </row>
    <row r="241" s="2" customFormat="1" ht="44.25" customHeight="1">
      <c r="A241" s="37"/>
      <c r="B241" s="179"/>
      <c r="C241" s="180" t="s">
        <v>334</v>
      </c>
      <c r="D241" s="180" t="s">
        <v>167</v>
      </c>
      <c r="E241" s="181" t="s">
        <v>335</v>
      </c>
      <c r="F241" s="182" t="s">
        <v>336</v>
      </c>
      <c r="G241" s="183" t="s">
        <v>186</v>
      </c>
      <c r="H241" s="184">
        <v>26.283000000000001</v>
      </c>
      <c r="I241" s="185"/>
      <c r="J241" s="186">
        <f>ROUND(I241*H241,0)</f>
        <v>0</v>
      </c>
      <c r="K241" s="182" t="s">
        <v>171</v>
      </c>
      <c r="L241" s="38"/>
      <c r="M241" s="187" t="s">
        <v>1</v>
      </c>
      <c r="N241" s="188" t="s">
        <v>42</v>
      </c>
      <c r="O241" s="76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1" t="s">
        <v>97</v>
      </c>
      <c r="AT241" s="191" t="s">
        <v>167</v>
      </c>
      <c r="AU241" s="191" t="s">
        <v>85</v>
      </c>
      <c r="AY241" s="18" t="s">
        <v>165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8" t="s">
        <v>8</v>
      </c>
      <c r="BK241" s="192">
        <f>ROUND(I241*H241,0)</f>
        <v>0</v>
      </c>
      <c r="BL241" s="18" t="s">
        <v>97</v>
      </c>
      <c r="BM241" s="191" t="s">
        <v>337</v>
      </c>
    </row>
    <row r="242" s="12" customFormat="1" ht="22.8" customHeight="1">
      <c r="A242" s="12"/>
      <c r="B242" s="166"/>
      <c r="C242" s="12"/>
      <c r="D242" s="167" t="s">
        <v>76</v>
      </c>
      <c r="E242" s="177" t="s">
        <v>338</v>
      </c>
      <c r="F242" s="177" t="s">
        <v>339</v>
      </c>
      <c r="G242" s="12"/>
      <c r="H242" s="12"/>
      <c r="I242" s="169"/>
      <c r="J242" s="178">
        <f>BK242</f>
        <v>0</v>
      </c>
      <c r="K242" s="12"/>
      <c r="L242" s="166"/>
      <c r="M242" s="171"/>
      <c r="N242" s="172"/>
      <c r="O242" s="172"/>
      <c r="P242" s="173">
        <f>P243</f>
        <v>0</v>
      </c>
      <c r="Q242" s="172"/>
      <c r="R242" s="173">
        <f>R243</f>
        <v>0</v>
      </c>
      <c r="S242" s="172"/>
      <c r="T242" s="174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7" t="s">
        <v>8</v>
      </c>
      <c r="AT242" s="175" t="s">
        <v>76</v>
      </c>
      <c r="AU242" s="175" t="s">
        <v>8</v>
      </c>
      <c r="AY242" s="167" t="s">
        <v>165</v>
      </c>
      <c r="BK242" s="176">
        <f>BK243</f>
        <v>0</v>
      </c>
    </row>
    <row r="243" s="2" customFormat="1" ht="24.15" customHeight="1">
      <c r="A243" s="37"/>
      <c r="B243" s="179"/>
      <c r="C243" s="180" t="s">
        <v>340</v>
      </c>
      <c r="D243" s="180" t="s">
        <v>167</v>
      </c>
      <c r="E243" s="181" t="s">
        <v>341</v>
      </c>
      <c r="F243" s="182" t="s">
        <v>342</v>
      </c>
      <c r="G243" s="183" t="s">
        <v>186</v>
      </c>
      <c r="H243" s="184">
        <v>17.370000000000001</v>
      </c>
      <c r="I243" s="185"/>
      <c r="J243" s="186">
        <f>ROUND(I243*H243,0)</f>
        <v>0</v>
      </c>
      <c r="K243" s="182" t="s">
        <v>171</v>
      </c>
      <c r="L243" s="38"/>
      <c r="M243" s="187" t="s">
        <v>1</v>
      </c>
      <c r="N243" s="188" t="s">
        <v>42</v>
      </c>
      <c r="O243" s="7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1" t="s">
        <v>97</v>
      </c>
      <c r="AT243" s="191" t="s">
        <v>167</v>
      </c>
      <c r="AU243" s="191" t="s">
        <v>85</v>
      </c>
      <c r="AY243" s="18" t="s">
        <v>165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8</v>
      </c>
      <c r="BK243" s="192">
        <f>ROUND(I243*H243,0)</f>
        <v>0</v>
      </c>
      <c r="BL243" s="18" t="s">
        <v>97</v>
      </c>
      <c r="BM243" s="191" t="s">
        <v>343</v>
      </c>
    </row>
    <row r="244" s="12" customFormat="1" ht="25.92" customHeight="1">
      <c r="A244" s="12"/>
      <c r="B244" s="166"/>
      <c r="C244" s="12"/>
      <c r="D244" s="167" t="s">
        <v>76</v>
      </c>
      <c r="E244" s="168" t="s">
        <v>344</v>
      </c>
      <c r="F244" s="168" t="s">
        <v>345</v>
      </c>
      <c r="G244" s="12"/>
      <c r="H244" s="12"/>
      <c r="I244" s="169"/>
      <c r="J244" s="170">
        <f>BK244</f>
        <v>0</v>
      </c>
      <c r="K244" s="12"/>
      <c r="L244" s="166"/>
      <c r="M244" s="171"/>
      <c r="N244" s="172"/>
      <c r="O244" s="172"/>
      <c r="P244" s="173">
        <f>P245+P292+P330+P342+P365+P380</f>
        <v>0</v>
      </c>
      <c r="Q244" s="172"/>
      <c r="R244" s="173">
        <f>R245+R292+R330+R342+R365+R380</f>
        <v>14.945816774849998</v>
      </c>
      <c r="S244" s="172"/>
      <c r="T244" s="174">
        <f>T245+T292+T330+T342+T365+T380</f>
        <v>1.8156475000000001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7" t="s">
        <v>85</v>
      </c>
      <c r="AT244" s="175" t="s">
        <v>76</v>
      </c>
      <c r="AU244" s="175" t="s">
        <v>77</v>
      </c>
      <c r="AY244" s="167" t="s">
        <v>165</v>
      </c>
      <c r="BK244" s="176">
        <f>BK245+BK292+BK330+BK342+BK365+BK380</f>
        <v>0</v>
      </c>
    </row>
    <row r="245" s="12" customFormat="1" ht="22.8" customHeight="1">
      <c r="A245" s="12"/>
      <c r="B245" s="166"/>
      <c r="C245" s="12"/>
      <c r="D245" s="167" t="s">
        <v>76</v>
      </c>
      <c r="E245" s="177" t="s">
        <v>346</v>
      </c>
      <c r="F245" s="177" t="s">
        <v>347</v>
      </c>
      <c r="G245" s="12"/>
      <c r="H245" s="12"/>
      <c r="I245" s="169"/>
      <c r="J245" s="178">
        <f>BK245</f>
        <v>0</v>
      </c>
      <c r="K245" s="12"/>
      <c r="L245" s="166"/>
      <c r="M245" s="171"/>
      <c r="N245" s="172"/>
      <c r="O245" s="172"/>
      <c r="P245" s="173">
        <f>SUM(P246:P291)</f>
        <v>0</v>
      </c>
      <c r="Q245" s="172"/>
      <c r="R245" s="173">
        <f>SUM(R246:R291)</f>
        <v>12.5153477684</v>
      </c>
      <c r="S245" s="172"/>
      <c r="T245" s="174">
        <f>SUM(T246:T291)</f>
        <v>0.60864750000000001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67" t="s">
        <v>85</v>
      </c>
      <c r="AT245" s="175" t="s">
        <v>76</v>
      </c>
      <c r="AU245" s="175" t="s">
        <v>8</v>
      </c>
      <c r="AY245" s="167" t="s">
        <v>165</v>
      </c>
      <c r="BK245" s="176">
        <f>SUM(BK246:BK291)</f>
        <v>0</v>
      </c>
    </row>
    <row r="246" s="2" customFormat="1" ht="24.15" customHeight="1">
      <c r="A246" s="37"/>
      <c r="B246" s="179"/>
      <c r="C246" s="180" t="s">
        <v>348</v>
      </c>
      <c r="D246" s="180" t="s">
        <v>167</v>
      </c>
      <c r="E246" s="181" t="s">
        <v>349</v>
      </c>
      <c r="F246" s="182" t="s">
        <v>350</v>
      </c>
      <c r="G246" s="183" t="s">
        <v>202</v>
      </c>
      <c r="H246" s="184">
        <v>19.170000000000002</v>
      </c>
      <c r="I246" s="185"/>
      <c r="J246" s="186">
        <f>ROUND(I246*H246,0)</f>
        <v>0</v>
      </c>
      <c r="K246" s="182" t="s">
        <v>171</v>
      </c>
      <c r="L246" s="38"/>
      <c r="M246" s="187" t="s">
        <v>1</v>
      </c>
      <c r="N246" s="188" t="s">
        <v>42</v>
      </c>
      <c r="O246" s="76"/>
      <c r="P246" s="189">
        <f>O246*H246</f>
        <v>0</v>
      </c>
      <c r="Q246" s="189">
        <v>0.022446899999999999</v>
      </c>
      <c r="R246" s="189">
        <f>Q246*H246</f>
        <v>0.43030707300000004</v>
      </c>
      <c r="S246" s="189">
        <v>0</v>
      </c>
      <c r="T246" s="19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1" t="s">
        <v>286</v>
      </c>
      <c r="AT246" s="191" t="s">
        <v>167</v>
      </c>
      <c r="AU246" s="191" t="s">
        <v>85</v>
      </c>
      <c r="AY246" s="18" t="s">
        <v>165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8" t="s">
        <v>8</v>
      </c>
      <c r="BK246" s="192">
        <f>ROUND(I246*H246,0)</f>
        <v>0</v>
      </c>
      <c r="BL246" s="18" t="s">
        <v>286</v>
      </c>
      <c r="BM246" s="191" t="s">
        <v>351</v>
      </c>
    </row>
    <row r="247" s="13" customFormat="1">
      <c r="A247" s="13"/>
      <c r="B247" s="193"/>
      <c r="C247" s="13"/>
      <c r="D247" s="194" t="s">
        <v>173</v>
      </c>
      <c r="E247" s="195" t="s">
        <v>1</v>
      </c>
      <c r="F247" s="196" t="s">
        <v>352</v>
      </c>
      <c r="G247" s="13"/>
      <c r="H247" s="197">
        <v>10.26</v>
      </c>
      <c r="I247" s="198"/>
      <c r="J247" s="13"/>
      <c r="K247" s="13"/>
      <c r="L247" s="193"/>
      <c r="M247" s="199"/>
      <c r="N247" s="200"/>
      <c r="O247" s="200"/>
      <c r="P247" s="200"/>
      <c r="Q247" s="200"/>
      <c r="R247" s="200"/>
      <c r="S247" s="200"/>
      <c r="T247" s="20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5" t="s">
        <v>173</v>
      </c>
      <c r="AU247" s="195" t="s">
        <v>85</v>
      </c>
      <c r="AV247" s="13" t="s">
        <v>85</v>
      </c>
      <c r="AW247" s="13" t="s">
        <v>33</v>
      </c>
      <c r="AX247" s="13" t="s">
        <v>77</v>
      </c>
      <c r="AY247" s="195" t="s">
        <v>165</v>
      </c>
    </row>
    <row r="248" s="13" customFormat="1">
      <c r="A248" s="13"/>
      <c r="B248" s="193"/>
      <c r="C248" s="13"/>
      <c r="D248" s="194" t="s">
        <v>173</v>
      </c>
      <c r="E248" s="195" t="s">
        <v>1</v>
      </c>
      <c r="F248" s="196" t="s">
        <v>353</v>
      </c>
      <c r="G248" s="13"/>
      <c r="H248" s="197">
        <v>8.9100000000000001</v>
      </c>
      <c r="I248" s="198"/>
      <c r="J248" s="13"/>
      <c r="K248" s="13"/>
      <c r="L248" s="193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5" t="s">
        <v>173</v>
      </c>
      <c r="AU248" s="195" t="s">
        <v>85</v>
      </c>
      <c r="AV248" s="13" t="s">
        <v>85</v>
      </c>
      <c r="AW248" s="13" t="s">
        <v>33</v>
      </c>
      <c r="AX248" s="13" t="s">
        <v>77</v>
      </c>
      <c r="AY248" s="195" t="s">
        <v>165</v>
      </c>
    </row>
    <row r="249" s="14" customFormat="1">
      <c r="A249" s="14"/>
      <c r="B249" s="202"/>
      <c r="C249" s="14"/>
      <c r="D249" s="194" t="s">
        <v>173</v>
      </c>
      <c r="E249" s="203" t="s">
        <v>1</v>
      </c>
      <c r="F249" s="204" t="s">
        <v>354</v>
      </c>
      <c r="G249" s="14"/>
      <c r="H249" s="205">
        <v>19.170000000000002</v>
      </c>
      <c r="I249" s="206"/>
      <c r="J249" s="14"/>
      <c r="K249" s="14"/>
      <c r="L249" s="202"/>
      <c r="M249" s="207"/>
      <c r="N249" s="208"/>
      <c r="O249" s="208"/>
      <c r="P249" s="208"/>
      <c r="Q249" s="208"/>
      <c r="R249" s="208"/>
      <c r="S249" s="208"/>
      <c r="T249" s="20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3" t="s">
        <v>173</v>
      </c>
      <c r="AU249" s="203" t="s">
        <v>85</v>
      </c>
      <c r="AV249" s="14" t="s">
        <v>81</v>
      </c>
      <c r="AW249" s="14" t="s">
        <v>33</v>
      </c>
      <c r="AX249" s="14" t="s">
        <v>8</v>
      </c>
      <c r="AY249" s="203" t="s">
        <v>165</v>
      </c>
    </row>
    <row r="250" s="2" customFormat="1" ht="24.15" customHeight="1">
      <c r="A250" s="37"/>
      <c r="B250" s="179"/>
      <c r="C250" s="180" t="s">
        <v>355</v>
      </c>
      <c r="D250" s="180" t="s">
        <v>167</v>
      </c>
      <c r="E250" s="181" t="s">
        <v>356</v>
      </c>
      <c r="F250" s="182" t="s">
        <v>357</v>
      </c>
      <c r="G250" s="183" t="s">
        <v>202</v>
      </c>
      <c r="H250" s="184">
        <v>32.695</v>
      </c>
      <c r="I250" s="185"/>
      <c r="J250" s="186">
        <f>ROUND(I250*H250,0)</f>
        <v>0</v>
      </c>
      <c r="K250" s="182" t="s">
        <v>171</v>
      </c>
      <c r="L250" s="38"/>
      <c r="M250" s="187" t="s">
        <v>1</v>
      </c>
      <c r="N250" s="188" t="s">
        <v>42</v>
      </c>
      <c r="O250" s="76"/>
      <c r="P250" s="189">
        <f>O250*H250</f>
        <v>0</v>
      </c>
      <c r="Q250" s="189">
        <v>0.045704000000000002</v>
      </c>
      <c r="R250" s="189">
        <f>Q250*H250</f>
        <v>1.49429228</v>
      </c>
      <c r="S250" s="189">
        <v>0</v>
      </c>
      <c r="T250" s="19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1" t="s">
        <v>286</v>
      </c>
      <c r="AT250" s="191" t="s">
        <v>167</v>
      </c>
      <c r="AU250" s="191" t="s">
        <v>85</v>
      </c>
      <c r="AY250" s="18" t="s">
        <v>165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8" t="s">
        <v>8</v>
      </c>
      <c r="BK250" s="192">
        <f>ROUND(I250*H250,0)</f>
        <v>0</v>
      </c>
      <c r="BL250" s="18" t="s">
        <v>286</v>
      </c>
      <c r="BM250" s="191" t="s">
        <v>358</v>
      </c>
    </row>
    <row r="251" s="13" customFormat="1">
      <c r="A251" s="13"/>
      <c r="B251" s="193"/>
      <c r="C251" s="13"/>
      <c r="D251" s="194" t="s">
        <v>173</v>
      </c>
      <c r="E251" s="195" t="s">
        <v>1</v>
      </c>
      <c r="F251" s="196" t="s">
        <v>359</v>
      </c>
      <c r="G251" s="13"/>
      <c r="H251" s="197">
        <v>20.02</v>
      </c>
      <c r="I251" s="198"/>
      <c r="J251" s="13"/>
      <c r="K251" s="13"/>
      <c r="L251" s="193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5" t="s">
        <v>173</v>
      </c>
      <c r="AU251" s="195" t="s">
        <v>85</v>
      </c>
      <c r="AV251" s="13" t="s">
        <v>85</v>
      </c>
      <c r="AW251" s="13" t="s">
        <v>33</v>
      </c>
      <c r="AX251" s="13" t="s">
        <v>77</v>
      </c>
      <c r="AY251" s="195" t="s">
        <v>165</v>
      </c>
    </row>
    <row r="252" s="13" customFormat="1">
      <c r="A252" s="13"/>
      <c r="B252" s="193"/>
      <c r="C252" s="13"/>
      <c r="D252" s="194" t="s">
        <v>173</v>
      </c>
      <c r="E252" s="195" t="s">
        <v>1</v>
      </c>
      <c r="F252" s="196" t="s">
        <v>360</v>
      </c>
      <c r="G252" s="13"/>
      <c r="H252" s="197">
        <v>12.675000000000001</v>
      </c>
      <c r="I252" s="198"/>
      <c r="J252" s="13"/>
      <c r="K252" s="13"/>
      <c r="L252" s="193"/>
      <c r="M252" s="199"/>
      <c r="N252" s="200"/>
      <c r="O252" s="200"/>
      <c r="P252" s="200"/>
      <c r="Q252" s="200"/>
      <c r="R252" s="200"/>
      <c r="S252" s="200"/>
      <c r="T252" s="20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5" t="s">
        <v>173</v>
      </c>
      <c r="AU252" s="195" t="s">
        <v>85</v>
      </c>
      <c r="AV252" s="13" t="s">
        <v>85</v>
      </c>
      <c r="AW252" s="13" t="s">
        <v>33</v>
      </c>
      <c r="AX252" s="13" t="s">
        <v>77</v>
      </c>
      <c r="AY252" s="195" t="s">
        <v>165</v>
      </c>
    </row>
    <row r="253" s="14" customFormat="1">
      <c r="A253" s="14"/>
      <c r="B253" s="202"/>
      <c r="C253" s="14"/>
      <c r="D253" s="194" t="s">
        <v>173</v>
      </c>
      <c r="E253" s="203" t="s">
        <v>113</v>
      </c>
      <c r="F253" s="204" t="s">
        <v>361</v>
      </c>
      <c r="G253" s="14"/>
      <c r="H253" s="205">
        <v>32.695</v>
      </c>
      <c r="I253" s="206"/>
      <c r="J253" s="14"/>
      <c r="K253" s="14"/>
      <c r="L253" s="202"/>
      <c r="M253" s="207"/>
      <c r="N253" s="208"/>
      <c r="O253" s="208"/>
      <c r="P253" s="208"/>
      <c r="Q253" s="208"/>
      <c r="R253" s="208"/>
      <c r="S253" s="208"/>
      <c r="T253" s="20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3" t="s">
        <v>173</v>
      </c>
      <c r="AU253" s="203" t="s">
        <v>85</v>
      </c>
      <c r="AV253" s="14" t="s">
        <v>81</v>
      </c>
      <c r="AW253" s="14" t="s">
        <v>33</v>
      </c>
      <c r="AX253" s="14" t="s">
        <v>8</v>
      </c>
      <c r="AY253" s="203" t="s">
        <v>165</v>
      </c>
    </row>
    <row r="254" s="2" customFormat="1" ht="21.75" customHeight="1">
      <c r="A254" s="37"/>
      <c r="B254" s="179"/>
      <c r="C254" s="180" t="s">
        <v>362</v>
      </c>
      <c r="D254" s="180" t="s">
        <v>167</v>
      </c>
      <c r="E254" s="181" t="s">
        <v>363</v>
      </c>
      <c r="F254" s="182" t="s">
        <v>364</v>
      </c>
      <c r="G254" s="183" t="s">
        <v>202</v>
      </c>
      <c r="H254" s="184">
        <v>137.69300000000001</v>
      </c>
      <c r="I254" s="185"/>
      <c r="J254" s="186">
        <f>ROUND(I254*H254,0)</f>
        <v>0</v>
      </c>
      <c r="K254" s="182" t="s">
        <v>171</v>
      </c>
      <c r="L254" s="38"/>
      <c r="M254" s="187" t="s">
        <v>1</v>
      </c>
      <c r="N254" s="188" t="s">
        <v>42</v>
      </c>
      <c r="O254" s="76"/>
      <c r="P254" s="189">
        <f>O254*H254</f>
        <v>0</v>
      </c>
      <c r="Q254" s="189">
        <v>0.00020000000000000001</v>
      </c>
      <c r="R254" s="189">
        <f>Q254*H254</f>
        <v>0.027538600000000003</v>
      </c>
      <c r="S254" s="189">
        <v>0</v>
      </c>
      <c r="T254" s="19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1" t="s">
        <v>286</v>
      </c>
      <c r="AT254" s="191" t="s">
        <v>167</v>
      </c>
      <c r="AU254" s="191" t="s">
        <v>85</v>
      </c>
      <c r="AY254" s="18" t="s">
        <v>165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8</v>
      </c>
      <c r="BK254" s="192">
        <f>ROUND(I254*H254,0)</f>
        <v>0</v>
      </c>
      <c r="BL254" s="18" t="s">
        <v>286</v>
      </c>
      <c r="BM254" s="191" t="s">
        <v>365</v>
      </c>
    </row>
    <row r="255" s="13" customFormat="1">
      <c r="A255" s="13"/>
      <c r="B255" s="193"/>
      <c r="C255" s="13"/>
      <c r="D255" s="194" t="s">
        <v>173</v>
      </c>
      <c r="E255" s="195" t="s">
        <v>1</v>
      </c>
      <c r="F255" s="196" t="s">
        <v>113</v>
      </c>
      <c r="G255" s="13"/>
      <c r="H255" s="197">
        <v>32.695</v>
      </c>
      <c r="I255" s="198"/>
      <c r="J255" s="13"/>
      <c r="K255" s="13"/>
      <c r="L255" s="193"/>
      <c r="M255" s="199"/>
      <c r="N255" s="200"/>
      <c r="O255" s="200"/>
      <c r="P255" s="200"/>
      <c r="Q255" s="200"/>
      <c r="R255" s="200"/>
      <c r="S255" s="200"/>
      <c r="T255" s="20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5" t="s">
        <v>173</v>
      </c>
      <c r="AU255" s="195" t="s">
        <v>85</v>
      </c>
      <c r="AV255" s="13" t="s">
        <v>85</v>
      </c>
      <c r="AW255" s="13" t="s">
        <v>33</v>
      </c>
      <c r="AX255" s="13" t="s">
        <v>77</v>
      </c>
      <c r="AY255" s="195" t="s">
        <v>165</v>
      </c>
    </row>
    <row r="256" s="13" customFormat="1">
      <c r="A256" s="13"/>
      <c r="B256" s="193"/>
      <c r="C256" s="13"/>
      <c r="D256" s="194" t="s">
        <v>173</v>
      </c>
      <c r="E256" s="195" t="s">
        <v>1</v>
      </c>
      <c r="F256" s="196" t="s">
        <v>103</v>
      </c>
      <c r="G256" s="13"/>
      <c r="H256" s="197">
        <v>104.99800000000001</v>
      </c>
      <c r="I256" s="198"/>
      <c r="J256" s="13"/>
      <c r="K256" s="13"/>
      <c r="L256" s="193"/>
      <c r="M256" s="199"/>
      <c r="N256" s="200"/>
      <c r="O256" s="200"/>
      <c r="P256" s="200"/>
      <c r="Q256" s="200"/>
      <c r="R256" s="200"/>
      <c r="S256" s="200"/>
      <c r="T256" s="20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5" t="s">
        <v>173</v>
      </c>
      <c r="AU256" s="195" t="s">
        <v>85</v>
      </c>
      <c r="AV256" s="13" t="s">
        <v>85</v>
      </c>
      <c r="AW256" s="13" t="s">
        <v>33</v>
      </c>
      <c r="AX256" s="13" t="s">
        <v>77</v>
      </c>
      <c r="AY256" s="195" t="s">
        <v>165</v>
      </c>
    </row>
    <row r="257" s="14" customFormat="1">
      <c r="A257" s="14"/>
      <c r="B257" s="202"/>
      <c r="C257" s="14"/>
      <c r="D257" s="194" t="s">
        <v>173</v>
      </c>
      <c r="E257" s="203" t="s">
        <v>1</v>
      </c>
      <c r="F257" s="204" t="s">
        <v>183</v>
      </c>
      <c r="G257" s="14"/>
      <c r="H257" s="205">
        <v>137.69300000000001</v>
      </c>
      <c r="I257" s="206"/>
      <c r="J257" s="14"/>
      <c r="K257" s="14"/>
      <c r="L257" s="202"/>
      <c r="M257" s="207"/>
      <c r="N257" s="208"/>
      <c r="O257" s="208"/>
      <c r="P257" s="208"/>
      <c r="Q257" s="208"/>
      <c r="R257" s="208"/>
      <c r="S257" s="208"/>
      <c r="T257" s="20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3" t="s">
        <v>173</v>
      </c>
      <c r="AU257" s="203" t="s">
        <v>85</v>
      </c>
      <c r="AV257" s="14" t="s">
        <v>81</v>
      </c>
      <c r="AW257" s="14" t="s">
        <v>33</v>
      </c>
      <c r="AX257" s="14" t="s">
        <v>8</v>
      </c>
      <c r="AY257" s="203" t="s">
        <v>165</v>
      </c>
    </row>
    <row r="258" s="2" customFormat="1" ht="24.15" customHeight="1">
      <c r="A258" s="37"/>
      <c r="B258" s="179"/>
      <c r="C258" s="180" t="s">
        <v>366</v>
      </c>
      <c r="D258" s="180" t="s">
        <v>167</v>
      </c>
      <c r="E258" s="181" t="s">
        <v>367</v>
      </c>
      <c r="F258" s="182" t="s">
        <v>368</v>
      </c>
      <c r="G258" s="183" t="s">
        <v>202</v>
      </c>
      <c r="H258" s="184">
        <v>19.170000000000002</v>
      </c>
      <c r="I258" s="185"/>
      <c r="J258" s="186">
        <f>ROUND(I258*H258,0)</f>
        <v>0</v>
      </c>
      <c r="K258" s="182" t="s">
        <v>171</v>
      </c>
      <c r="L258" s="38"/>
      <c r="M258" s="187" t="s">
        <v>1</v>
      </c>
      <c r="N258" s="188" t="s">
        <v>42</v>
      </c>
      <c r="O258" s="76"/>
      <c r="P258" s="189">
        <f>O258*H258</f>
        <v>0</v>
      </c>
      <c r="Q258" s="189">
        <v>0</v>
      </c>
      <c r="R258" s="189">
        <f>Q258*H258</f>
        <v>0</v>
      </c>
      <c r="S258" s="189">
        <v>0.03175</v>
      </c>
      <c r="T258" s="190">
        <f>S258*H258</f>
        <v>0.60864750000000001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1" t="s">
        <v>286</v>
      </c>
      <c r="AT258" s="191" t="s">
        <v>167</v>
      </c>
      <c r="AU258" s="191" t="s">
        <v>85</v>
      </c>
      <c r="AY258" s="18" t="s">
        <v>165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8</v>
      </c>
      <c r="BK258" s="192">
        <f>ROUND(I258*H258,0)</f>
        <v>0</v>
      </c>
      <c r="BL258" s="18" t="s">
        <v>286</v>
      </c>
      <c r="BM258" s="191" t="s">
        <v>369</v>
      </c>
    </row>
    <row r="259" s="13" customFormat="1">
      <c r="A259" s="13"/>
      <c r="B259" s="193"/>
      <c r="C259" s="13"/>
      <c r="D259" s="194" t="s">
        <v>173</v>
      </c>
      <c r="E259" s="195" t="s">
        <v>1</v>
      </c>
      <c r="F259" s="196" t="s">
        <v>352</v>
      </c>
      <c r="G259" s="13"/>
      <c r="H259" s="197">
        <v>10.26</v>
      </c>
      <c r="I259" s="198"/>
      <c r="J259" s="13"/>
      <c r="K259" s="13"/>
      <c r="L259" s="193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5" t="s">
        <v>173</v>
      </c>
      <c r="AU259" s="195" t="s">
        <v>85</v>
      </c>
      <c r="AV259" s="13" t="s">
        <v>85</v>
      </c>
      <c r="AW259" s="13" t="s">
        <v>33</v>
      </c>
      <c r="AX259" s="13" t="s">
        <v>77</v>
      </c>
      <c r="AY259" s="195" t="s">
        <v>165</v>
      </c>
    </row>
    <row r="260" s="13" customFormat="1">
      <c r="A260" s="13"/>
      <c r="B260" s="193"/>
      <c r="C260" s="13"/>
      <c r="D260" s="194" t="s">
        <v>173</v>
      </c>
      <c r="E260" s="195" t="s">
        <v>1</v>
      </c>
      <c r="F260" s="196" t="s">
        <v>353</v>
      </c>
      <c r="G260" s="13"/>
      <c r="H260" s="197">
        <v>8.9100000000000001</v>
      </c>
      <c r="I260" s="198"/>
      <c r="J260" s="13"/>
      <c r="K260" s="13"/>
      <c r="L260" s="193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5" t="s">
        <v>173</v>
      </c>
      <c r="AU260" s="195" t="s">
        <v>85</v>
      </c>
      <c r="AV260" s="13" t="s">
        <v>85</v>
      </c>
      <c r="AW260" s="13" t="s">
        <v>33</v>
      </c>
      <c r="AX260" s="13" t="s">
        <v>77</v>
      </c>
      <c r="AY260" s="195" t="s">
        <v>165</v>
      </c>
    </row>
    <row r="261" s="14" customFormat="1">
      <c r="A261" s="14"/>
      <c r="B261" s="202"/>
      <c r="C261" s="14"/>
      <c r="D261" s="194" t="s">
        <v>173</v>
      </c>
      <c r="E261" s="203" t="s">
        <v>1</v>
      </c>
      <c r="F261" s="204" t="s">
        <v>354</v>
      </c>
      <c r="G261" s="14"/>
      <c r="H261" s="205">
        <v>19.170000000000002</v>
      </c>
      <c r="I261" s="206"/>
      <c r="J261" s="14"/>
      <c r="K261" s="14"/>
      <c r="L261" s="202"/>
      <c r="M261" s="207"/>
      <c r="N261" s="208"/>
      <c r="O261" s="208"/>
      <c r="P261" s="208"/>
      <c r="Q261" s="208"/>
      <c r="R261" s="208"/>
      <c r="S261" s="208"/>
      <c r="T261" s="20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3" t="s">
        <v>173</v>
      </c>
      <c r="AU261" s="203" t="s">
        <v>85</v>
      </c>
      <c r="AV261" s="14" t="s">
        <v>81</v>
      </c>
      <c r="AW261" s="14" t="s">
        <v>33</v>
      </c>
      <c r="AX261" s="14" t="s">
        <v>8</v>
      </c>
      <c r="AY261" s="203" t="s">
        <v>165</v>
      </c>
    </row>
    <row r="262" s="2" customFormat="1" ht="33" customHeight="1">
      <c r="A262" s="37"/>
      <c r="B262" s="179"/>
      <c r="C262" s="180" t="s">
        <v>370</v>
      </c>
      <c r="D262" s="180" t="s">
        <v>167</v>
      </c>
      <c r="E262" s="181" t="s">
        <v>371</v>
      </c>
      <c r="F262" s="182" t="s">
        <v>372</v>
      </c>
      <c r="G262" s="183" t="s">
        <v>202</v>
      </c>
      <c r="H262" s="184">
        <v>104.99800000000001</v>
      </c>
      <c r="I262" s="185"/>
      <c r="J262" s="186">
        <f>ROUND(I262*H262,0)</f>
        <v>0</v>
      </c>
      <c r="K262" s="182" t="s">
        <v>171</v>
      </c>
      <c r="L262" s="38"/>
      <c r="M262" s="187" t="s">
        <v>1</v>
      </c>
      <c r="N262" s="188" t="s">
        <v>42</v>
      </c>
      <c r="O262" s="76"/>
      <c r="P262" s="189">
        <f>O262*H262</f>
        <v>0</v>
      </c>
      <c r="Q262" s="189">
        <v>0.047298899999999998</v>
      </c>
      <c r="R262" s="189">
        <f>Q262*H262</f>
        <v>4.9662899021999998</v>
      </c>
      <c r="S262" s="189">
        <v>0</v>
      </c>
      <c r="T262" s="19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1" t="s">
        <v>286</v>
      </c>
      <c r="AT262" s="191" t="s">
        <v>167</v>
      </c>
      <c r="AU262" s="191" t="s">
        <v>85</v>
      </c>
      <c r="AY262" s="18" t="s">
        <v>165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8" t="s">
        <v>8</v>
      </c>
      <c r="BK262" s="192">
        <f>ROUND(I262*H262,0)</f>
        <v>0</v>
      </c>
      <c r="BL262" s="18" t="s">
        <v>286</v>
      </c>
      <c r="BM262" s="191" t="s">
        <v>373</v>
      </c>
    </row>
    <row r="263" s="14" customFormat="1">
      <c r="A263" s="14"/>
      <c r="B263" s="202"/>
      <c r="C263" s="14"/>
      <c r="D263" s="194" t="s">
        <v>173</v>
      </c>
      <c r="E263" s="203" t="s">
        <v>1</v>
      </c>
      <c r="F263" s="204" t="s">
        <v>374</v>
      </c>
      <c r="G263" s="14"/>
      <c r="H263" s="205">
        <v>0</v>
      </c>
      <c r="I263" s="206"/>
      <c r="J263" s="14"/>
      <c r="K263" s="14"/>
      <c r="L263" s="202"/>
      <c r="M263" s="207"/>
      <c r="N263" s="208"/>
      <c r="O263" s="208"/>
      <c r="P263" s="208"/>
      <c r="Q263" s="208"/>
      <c r="R263" s="208"/>
      <c r="S263" s="208"/>
      <c r="T263" s="20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3" t="s">
        <v>173</v>
      </c>
      <c r="AU263" s="203" t="s">
        <v>85</v>
      </c>
      <c r="AV263" s="14" t="s">
        <v>81</v>
      </c>
      <c r="AW263" s="14" t="s">
        <v>33</v>
      </c>
      <c r="AX263" s="14" t="s">
        <v>77</v>
      </c>
      <c r="AY263" s="203" t="s">
        <v>165</v>
      </c>
    </row>
    <row r="264" s="13" customFormat="1">
      <c r="A264" s="13"/>
      <c r="B264" s="193"/>
      <c r="C264" s="13"/>
      <c r="D264" s="194" t="s">
        <v>173</v>
      </c>
      <c r="E264" s="195" t="s">
        <v>1</v>
      </c>
      <c r="F264" s="196" t="s">
        <v>375</v>
      </c>
      <c r="G264" s="13"/>
      <c r="H264" s="197">
        <v>49.862000000000002</v>
      </c>
      <c r="I264" s="198"/>
      <c r="J264" s="13"/>
      <c r="K264" s="13"/>
      <c r="L264" s="193"/>
      <c r="M264" s="199"/>
      <c r="N264" s="200"/>
      <c r="O264" s="200"/>
      <c r="P264" s="200"/>
      <c r="Q264" s="200"/>
      <c r="R264" s="200"/>
      <c r="S264" s="200"/>
      <c r="T264" s="20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5" t="s">
        <v>173</v>
      </c>
      <c r="AU264" s="195" t="s">
        <v>85</v>
      </c>
      <c r="AV264" s="13" t="s">
        <v>85</v>
      </c>
      <c r="AW264" s="13" t="s">
        <v>33</v>
      </c>
      <c r="AX264" s="13" t="s">
        <v>77</v>
      </c>
      <c r="AY264" s="195" t="s">
        <v>165</v>
      </c>
    </row>
    <row r="265" s="13" customFormat="1">
      <c r="A265" s="13"/>
      <c r="B265" s="193"/>
      <c r="C265" s="13"/>
      <c r="D265" s="194" t="s">
        <v>173</v>
      </c>
      <c r="E265" s="195" t="s">
        <v>1</v>
      </c>
      <c r="F265" s="196" t="s">
        <v>376</v>
      </c>
      <c r="G265" s="13"/>
      <c r="H265" s="197">
        <v>33.816000000000003</v>
      </c>
      <c r="I265" s="198"/>
      <c r="J265" s="13"/>
      <c r="K265" s="13"/>
      <c r="L265" s="193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5" t="s">
        <v>173</v>
      </c>
      <c r="AU265" s="195" t="s">
        <v>85</v>
      </c>
      <c r="AV265" s="13" t="s">
        <v>85</v>
      </c>
      <c r="AW265" s="13" t="s">
        <v>33</v>
      </c>
      <c r="AX265" s="13" t="s">
        <v>77</v>
      </c>
      <c r="AY265" s="195" t="s">
        <v>165</v>
      </c>
    </row>
    <row r="266" s="13" customFormat="1">
      <c r="A266" s="13"/>
      <c r="B266" s="193"/>
      <c r="C266" s="13"/>
      <c r="D266" s="194" t="s">
        <v>173</v>
      </c>
      <c r="E266" s="195" t="s">
        <v>1</v>
      </c>
      <c r="F266" s="196" t="s">
        <v>377</v>
      </c>
      <c r="G266" s="13"/>
      <c r="H266" s="197">
        <v>21.32</v>
      </c>
      <c r="I266" s="198"/>
      <c r="J266" s="13"/>
      <c r="K266" s="13"/>
      <c r="L266" s="193"/>
      <c r="M266" s="199"/>
      <c r="N266" s="200"/>
      <c r="O266" s="200"/>
      <c r="P266" s="200"/>
      <c r="Q266" s="200"/>
      <c r="R266" s="200"/>
      <c r="S266" s="200"/>
      <c r="T266" s="20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5" t="s">
        <v>173</v>
      </c>
      <c r="AU266" s="195" t="s">
        <v>85</v>
      </c>
      <c r="AV266" s="13" t="s">
        <v>85</v>
      </c>
      <c r="AW266" s="13" t="s">
        <v>33</v>
      </c>
      <c r="AX266" s="13" t="s">
        <v>77</v>
      </c>
      <c r="AY266" s="195" t="s">
        <v>165</v>
      </c>
    </row>
    <row r="267" s="14" customFormat="1">
      <c r="A267" s="14"/>
      <c r="B267" s="202"/>
      <c r="C267" s="14"/>
      <c r="D267" s="194" t="s">
        <v>173</v>
      </c>
      <c r="E267" s="203" t="s">
        <v>1</v>
      </c>
      <c r="F267" s="204" t="s">
        <v>315</v>
      </c>
      <c r="G267" s="14"/>
      <c r="H267" s="205">
        <v>104.99800000000001</v>
      </c>
      <c r="I267" s="206"/>
      <c r="J267" s="14"/>
      <c r="K267" s="14"/>
      <c r="L267" s="202"/>
      <c r="M267" s="207"/>
      <c r="N267" s="208"/>
      <c r="O267" s="208"/>
      <c r="P267" s="208"/>
      <c r="Q267" s="208"/>
      <c r="R267" s="208"/>
      <c r="S267" s="208"/>
      <c r="T267" s="20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3" t="s">
        <v>173</v>
      </c>
      <c r="AU267" s="203" t="s">
        <v>85</v>
      </c>
      <c r="AV267" s="14" t="s">
        <v>81</v>
      </c>
      <c r="AW267" s="14" t="s">
        <v>33</v>
      </c>
      <c r="AX267" s="14" t="s">
        <v>77</v>
      </c>
      <c r="AY267" s="203" t="s">
        <v>165</v>
      </c>
    </row>
    <row r="268" s="15" customFormat="1">
      <c r="A268" s="15"/>
      <c r="B268" s="210"/>
      <c r="C268" s="15"/>
      <c r="D268" s="194" t="s">
        <v>173</v>
      </c>
      <c r="E268" s="211" t="s">
        <v>103</v>
      </c>
      <c r="F268" s="212" t="s">
        <v>378</v>
      </c>
      <c r="G268" s="15"/>
      <c r="H268" s="213">
        <v>104.99800000000001</v>
      </c>
      <c r="I268" s="214"/>
      <c r="J268" s="15"/>
      <c r="K268" s="15"/>
      <c r="L268" s="210"/>
      <c r="M268" s="215"/>
      <c r="N268" s="216"/>
      <c r="O268" s="216"/>
      <c r="P268" s="216"/>
      <c r="Q268" s="216"/>
      <c r="R268" s="216"/>
      <c r="S268" s="216"/>
      <c r="T268" s="21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11" t="s">
        <v>173</v>
      </c>
      <c r="AU268" s="211" t="s">
        <v>85</v>
      </c>
      <c r="AV268" s="15" t="s">
        <v>97</v>
      </c>
      <c r="AW268" s="15" t="s">
        <v>33</v>
      </c>
      <c r="AX268" s="15" t="s">
        <v>8</v>
      </c>
      <c r="AY268" s="211" t="s">
        <v>165</v>
      </c>
    </row>
    <row r="269" s="2" customFormat="1" ht="33" customHeight="1">
      <c r="A269" s="37"/>
      <c r="B269" s="179"/>
      <c r="C269" s="180" t="s">
        <v>379</v>
      </c>
      <c r="D269" s="180" t="s">
        <v>167</v>
      </c>
      <c r="E269" s="181" t="s">
        <v>380</v>
      </c>
      <c r="F269" s="182" t="s">
        <v>381</v>
      </c>
      <c r="G269" s="183" t="s">
        <v>202</v>
      </c>
      <c r="H269" s="184">
        <v>4.7039999999999997</v>
      </c>
      <c r="I269" s="185"/>
      <c r="J269" s="186">
        <f>ROUND(I269*H269,0)</f>
        <v>0</v>
      </c>
      <c r="K269" s="182" t="s">
        <v>171</v>
      </c>
      <c r="L269" s="38"/>
      <c r="M269" s="187" t="s">
        <v>1</v>
      </c>
      <c r="N269" s="188" t="s">
        <v>42</v>
      </c>
      <c r="O269" s="76"/>
      <c r="P269" s="189">
        <f>O269*H269</f>
        <v>0</v>
      </c>
      <c r="Q269" s="189">
        <v>0.013550400000000001</v>
      </c>
      <c r="R269" s="189">
        <f>Q269*H269</f>
        <v>0.063741081599999999</v>
      </c>
      <c r="S269" s="189">
        <v>0</v>
      </c>
      <c r="T269" s="19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1" t="s">
        <v>286</v>
      </c>
      <c r="AT269" s="191" t="s">
        <v>167</v>
      </c>
      <c r="AU269" s="191" t="s">
        <v>85</v>
      </c>
      <c r="AY269" s="18" t="s">
        <v>165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8" t="s">
        <v>8</v>
      </c>
      <c r="BK269" s="192">
        <f>ROUND(I269*H269,0)</f>
        <v>0</v>
      </c>
      <c r="BL269" s="18" t="s">
        <v>286</v>
      </c>
      <c r="BM269" s="191" t="s">
        <v>382</v>
      </c>
    </row>
    <row r="270" s="14" customFormat="1">
      <c r="A270" s="14"/>
      <c r="B270" s="202"/>
      <c r="C270" s="14"/>
      <c r="D270" s="194" t="s">
        <v>173</v>
      </c>
      <c r="E270" s="203" t="s">
        <v>1</v>
      </c>
      <c r="F270" s="204" t="s">
        <v>383</v>
      </c>
      <c r="G270" s="14"/>
      <c r="H270" s="205">
        <v>0</v>
      </c>
      <c r="I270" s="206"/>
      <c r="J270" s="14"/>
      <c r="K270" s="14"/>
      <c r="L270" s="202"/>
      <c r="M270" s="207"/>
      <c r="N270" s="208"/>
      <c r="O270" s="208"/>
      <c r="P270" s="208"/>
      <c r="Q270" s="208"/>
      <c r="R270" s="208"/>
      <c r="S270" s="208"/>
      <c r="T270" s="20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3" t="s">
        <v>173</v>
      </c>
      <c r="AU270" s="203" t="s">
        <v>85</v>
      </c>
      <c r="AV270" s="14" t="s">
        <v>81</v>
      </c>
      <c r="AW270" s="14" t="s">
        <v>33</v>
      </c>
      <c r="AX270" s="14" t="s">
        <v>77</v>
      </c>
      <c r="AY270" s="203" t="s">
        <v>165</v>
      </c>
    </row>
    <row r="271" s="13" customFormat="1">
      <c r="A271" s="13"/>
      <c r="B271" s="193"/>
      <c r="C271" s="13"/>
      <c r="D271" s="194" t="s">
        <v>173</v>
      </c>
      <c r="E271" s="195" t="s">
        <v>1</v>
      </c>
      <c r="F271" s="196" t="s">
        <v>384</v>
      </c>
      <c r="G271" s="13"/>
      <c r="H271" s="197">
        <v>4.7039999999999997</v>
      </c>
      <c r="I271" s="198"/>
      <c r="J271" s="13"/>
      <c r="K271" s="13"/>
      <c r="L271" s="193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5" t="s">
        <v>173</v>
      </c>
      <c r="AU271" s="195" t="s">
        <v>85</v>
      </c>
      <c r="AV271" s="13" t="s">
        <v>85</v>
      </c>
      <c r="AW271" s="13" t="s">
        <v>33</v>
      </c>
      <c r="AX271" s="13" t="s">
        <v>77</v>
      </c>
      <c r="AY271" s="195" t="s">
        <v>165</v>
      </c>
    </row>
    <row r="272" s="14" customFormat="1">
      <c r="A272" s="14"/>
      <c r="B272" s="202"/>
      <c r="C272" s="14"/>
      <c r="D272" s="194" t="s">
        <v>173</v>
      </c>
      <c r="E272" s="203" t="s">
        <v>1</v>
      </c>
      <c r="F272" s="204" t="s">
        <v>266</v>
      </c>
      <c r="G272" s="14"/>
      <c r="H272" s="205">
        <v>4.7039999999999997</v>
      </c>
      <c r="I272" s="206"/>
      <c r="J272" s="14"/>
      <c r="K272" s="14"/>
      <c r="L272" s="202"/>
      <c r="M272" s="207"/>
      <c r="N272" s="208"/>
      <c r="O272" s="208"/>
      <c r="P272" s="208"/>
      <c r="Q272" s="208"/>
      <c r="R272" s="208"/>
      <c r="S272" s="208"/>
      <c r="T272" s="20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3" t="s">
        <v>173</v>
      </c>
      <c r="AU272" s="203" t="s">
        <v>85</v>
      </c>
      <c r="AV272" s="14" t="s">
        <v>81</v>
      </c>
      <c r="AW272" s="14" t="s">
        <v>33</v>
      </c>
      <c r="AX272" s="14" t="s">
        <v>77</v>
      </c>
      <c r="AY272" s="203" t="s">
        <v>165</v>
      </c>
    </row>
    <row r="273" s="15" customFormat="1">
      <c r="A273" s="15"/>
      <c r="B273" s="210"/>
      <c r="C273" s="15"/>
      <c r="D273" s="194" t="s">
        <v>173</v>
      </c>
      <c r="E273" s="211" t="s">
        <v>107</v>
      </c>
      <c r="F273" s="212" t="s">
        <v>191</v>
      </c>
      <c r="G273" s="15"/>
      <c r="H273" s="213">
        <v>4.7039999999999997</v>
      </c>
      <c r="I273" s="214"/>
      <c r="J273" s="15"/>
      <c r="K273" s="15"/>
      <c r="L273" s="210"/>
      <c r="M273" s="215"/>
      <c r="N273" s="216"/>
      <c r="O273" s="216"/>
      <c r="P273" s="216"/>
      <c r="Q273" s="216"/>
      <c r="R273" s="216"/>
      <c r="S273" s="216"/>
      <c r="T273" s="21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1" t="s">
        <v>173</v>
      </c>
      <c r="AU273" s="211" t="s">
        <v>85</v>
      </c>
      <c r="AV273" s="15" t="s">
        <v>97</v>
      </c>
      <c r="AW273" s="15" t="s">
        <v>33</v>
      </c>
      <c r="AX273" s="15" t="s">
        <v>8</v>
      </c>
      <c r="AY273" s="211" t="s">
        <v>165</v>
      </c>
    </row>
    <row r="274" s="2" customFormat="1" ht="24.15" customHeight="1">
      <c r="A274" s="37"/>
      <c r="B274" s="179"/>
      <c r="C274" s="180" t="s">
        <v>385</v>
      </c>
      <c r="D274" s="180" t="s">
        <v>167</v>
      </c>
      <c r="E274" s="181" t="s">
        <v>386</v>
      </c>
      <c r="F274" s="182" t="s">
        <v>387</v>
      </c>
      <c r="G274" s="183" t="s">
        <v>202</v>
      </c>
      <c r="H274" s="184">
        <v>5.7460000000000004</v>
      </c>
      <c r="I274" s="185"/>
      <c r="J274" s="186">
        <f>ROUND(I274*H274,0)</f>
        <v>0</v>
      </c>
      <c r="K274" s="182" t="s">
        <v>171</v>
      </c>
      <c r="L274" s="38"/>
      <c r="M274" s="187" t="s">
        <v>1</v>
      </c>
      <c r="N274" s="188" t="s">
        <v>42</v>
      </c>
      <c r="O274" s="76"/>
      <c r="P274" s="189">
        <f>O274*H274</f>
        <v>0</v>
      </c>
      <c r="Q274" s="189">
        <v>0.027904600000000002</v>
      </c>
      <c r="R274" s="189">
        <f>Q274*H274</f>
        <v>0.16033983160000001</v>
      </c>
      <c r="S274" s="189">
        <v>0</v>
      </c>
      <c r="T274" s="19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1" t="s">
        <v>286</v>
      </c>
      <c r="AT274" s="191" t="s">
        <v>167</v>
      </c>
      <c r="AU274" s="191" t="s">
        <v>85</v>
      </c>
      <c r="AY274" s="18" t="s">
        <v>165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8" t="s">
        <v>8</v>
      </c>
      <c r="BK274" s="192">
        <f>ROUND(I274*H274,0)</f>
        <v>0</v>
      </c>
      <c r="BL274" s="18" t="s">
        <v>286</v>
      </c>
      <c r="BM274" s="191" t="s">
        <v>388</v>
      </c>
    </row>
    <row r="275" s="13" customFormat="1">
      <c r="A275" s="13"/>
      <c r="B275" s="193"/>
      <c r="C275" s="13"/>
      <c r="D275" s="194" t="s">
        <v>173</v>
      </c>
      <c r="E275" s="195" t="s">
        <v>1</v>
      </c>
      <c r="F275" s="196" t="s">
        <v>389</v>
      </c>
      <c r="G275" s="13"/>
      <c r="H275" s="197">
        <v>5.7460000000000004</v>
      </c>
      <c r="I275" s="198"/>
      <c r="J275" s="13"/>
      <c r="K275" s="13"/>
      <c r="L275" s="193"/>
      <c r="M275" s="199"/>
      <c r="N275" s="200"/>
      <c r="O275" s="200"/>
      <c r="P275" s="200"/>
      <c r="Q275" s="200"/>
      <c r="R275" s="200"/>
      <c r="S275" s="200"/>
      <c r="T275" s="20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5" t="s">
        <v>173</v>
      </c>
      <c r="AU275" s="195" t="s">
        <v>85</v>
      </c>
      <c r="AV275" s="13" t="s">
        <v>85</v>
      </c>
      <c r="AW275" s="13" t="s">
        <v>33</v>
      </c>
      <c r="AX275" s="13" t="s">
        <v>77</v>
      </c>
      <c r="AY275" s="195" t="s">
        <v>165</v>
      </c>
    </row>
    <row r="276" s="14" customFormat="1">
      <c r="A276" s="14"/>
      <c r="B276" s="202"/>
      <c r="C276" s="14"/>
      <c r="D276" s="194" t="s">
        <v>173</v>
      </c>
      <c r="E276" s="203" t="s">
        <v>1</v>
      </c>
      <c r="F276" s="204" t="s">
        <v>390</v>
      </c>
      <c r="G276" s="14"/>
      <c r="H276" s="205">
        <v>5.7460000000000004</v>
      </c>
      <c r="I276" s="206"/>
      <c r="J276" s="14"/>
      <c r="K276" s="14"/>
      <c r="L276" s="202"/>
      <c r="M276" s="207"/>
      <c r="N276" s="208"/>
      <c r="O276" s="208"/>
      <c r="P276" s="208"/>
      <c r="Q276" s="208"/>
      <c r="R276" s="208"/>
      <c r="S276" s="208"/>
      <c r="T276" s="20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3" t="s">
        <v>173</v>
      </c>
      <c r="AU276" s="203" t="s">
        <v>85</v>
      </c>
      <c r="AV276" s="14" t="s">
        <v>81</v>
      </c>
      <c r="AW276" s="14" t="s">
        <v>33</v>
      </c>
      <c r="AX276" s="14" t="s">
        <v>77</v>
      </c>
      <c r="AY276" s="203" t="s">
        <v>165</v>
      </c>
    </row>
    <row r="277" s="15" customFormat="1">
      <c r="A277" s="15"/>
      <c r="B277" s="210"/>
      <c r="C277" s="15"/>
      <c r="D277" s="194" t="s">
        <v>173</v>
      </c>
      <c r="E277" s="211" t="s">
        <v>110</v>
      </c>
      <c r="F277" s="212" t="s">
        <v>391</v>
      </c>
      <c r="G277" s="15"/>
      <c r="H277" s="213">
        <v>5.7460000000000004</v>
      </c>
      <c r="I277" s="214"/>
      <c r="J277" s="15"/>
      <c r="K277" s="15"/>
      <c r="L277" s="210"/>
      <c r="M277" s="215"/>
      <c r="N277" s="216"/>
      <c r="O277" s="216"/>
      <c r="P277" s="216"/>
      <c r="Q277" s="216"/>
      <c r="R277" s="216"/>
      <c r="S277" s="216"/>
      <c r="T277" s="21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1" t="s">
        <v>173</v>
      </c>
      <c r="AU277" s="211" t="s">
        <v>85</v>
      </c>
      <c r="AV277" s="15" t="s">
        <v>97</v>
      </c>
      <c r="AW277" s="15" t="s">
        <v>33</v>
      </c>
      <c r="AX277" s="15" t="s">
        <v>8</v>
      </c>
      <c r="AY277" s="211" t="s">
        <v>165</v>
      </c>
    </row>
    <row r="278" s="2" customFormat="1" ht="16.5" customHeight="1">
      <c r="A278" s="37"/>
      <c r="B278" s="179"/>
      <c r="C278" s="180" t="s">
        <v>392</v>
      </c>
      <c r="D278" s="180" t="s">
        <v>167</v>
      </c>
      <c r="E278" s="181" t="s">
        <v>393</v>
      </c>
      <c r="F278" s="182" t="s">
        <v>394</v>
      </c>
      <c r="G278" s="183" t="s">
        <v>202</v>
      </c>
      <c r="H278" s="184">
        <v>10.449999999999999</v>
      </c>
      <c r="I278" s="185"/>
      <c r="J278" s="186">
        <f>ROUND(I278*H278,0)</f>
        <v>0</v>
      </c>
      <c r="K278" s="182" t="s">
        <v>171</v>
      </c>
      <c r="L278" s="38"/>
      <c r="M278" s="187" t="s">
        <v>1</v>
      </c>
      <c r="N278" s="188" t="s">
        <v>42</v>
      </c>
      <c r="O278" s="76"/>
      <c r="P278" s="189">
        <f>O278*H278</f>
        <v>0</v>
      </c>
      <c r="Q278" s="189">
        <v>0.00010000000000000001</v>
      </c>
      <c r="R278" s="189">
        <f>Q278*H278</f>
        <v>0.0010449999999999999</v>
      </c>
      <c r="S278" s="189">
        <v>0</v>
      </c>
      <c r="T278" s="19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1" t="s">
        <v>286</v>
      </c>
      <c r="AT278" s="191" t="s">
        <v>167</v>
      </c>
      <c r="AU278" s="191" t="s">
        <v>85</v>
      </c>
      <c r="AY278" s="18" t="s">
        <v>165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8" t="s">
        <v>8</v>
      </c>
      <c r="BK278" s="192">
        <f>ROUND(I278*H278,0)</f>
        <v>0</v>
      </c>
      <c r="BL278" s="18" t="s">
        <v>286</v>
      </c>
      <c r="BM278" s="191" t="s">
        <v>395</v>
      </c>
    </row>
    <row r="279" s="13" customFormat="1">
      <c r="A279" s="13"/>
      <c r="B279" s="193"/>
      <c r="C279" s="13"/>
      <c r="D279" s="194" t="s">
        <v>173</v>
      </c>
      <c r="E279" s="195" t="s">
        <v>1</v>
      </c>
      <c r="F279" s="196" t="s">
        <v>396</v>
      </c>
      <c r="G279" s="13"/>
      <c r="H279" s="197">
        <v>10.449999999999999</v>
      </c>
      <c r="I279" s="198"/>
      <c r="J279" s="13"/>
      <c r="K279" s="13"/>
      <c r="L279" s="193"/>
      <c r="M279" s="199"/>
      <c r="N279" s="200"/>
      <c r="O279" s="200"/>
      <c r="P279" s="200"/>
      <c r="Q279" s="200"/>
      <c r="R279" s="200"/>
      <c r="S279" s="200"/>
      <c r="T279" s="20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5" t="s">
        <v>173</v>
      </c>
      <c r="AU279" s="195" t="s">
        <v>85</v>
      </c>
      <c r="AV279" s="13" t="s">
        <v>85</v>
      </c>
      <c r="AW279" s="13" t="s">
        <v>33</v>
      </c>
      <c r="AX279" s="13" t="s">
        <v>8</v>
      </c>
      <c r="AY279" s="195" t="s">
        <v>165</v>
      </c>
    </row>
    <row r="280" s="2" customFormat="1" ht="21.75" customHeight="1">
      <c r="A280" s="37"/>
      <c r="B280" s="179"/>
      <c r="C280" s="180" t="s">
        <v>397</v>
      </c>
      <c r="D280" s="180" t="s">
        <v>167</v>
      </c>
      <c r="E280" s="181" t="s">
        <v>398</v>
      </c>
      <c r="F280" s="182" t="s">
        <v>399</v>
      </c>
      <c r="G280" s="183" t="s">
        <v>202</v>
      </c>
      <c r="H280" s="184">
        <v>858.79999999999995</v>
      </c>
      <c r="I280" s="185"/>
      <c r="J280" s="186">
        <f>ROUND(I280*H280,0)</f>
        <v>0</v>
      </c>
      <c r="K280" s="182" t="s">
        <v>171</v>
      </c>
      <c r="L280" s="38"/>
      <c r="M280" s="187" t="s">
        <v>1</v>
      </c>
      <c r="N280" s="188" t="s">
        <v>42</v>
      </c>
      <c r="O280" s="76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1" t="s">
        <v>286</v>
      </c>
      <c r="AT280" s="191" t="s">
        <v>167</v>
      </c>
      <c r="AU280" s="191" t="s">
        <v>85</v>
      </c>
      <c r="AY280" s="18" t="s">
        <v>165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8" t="s">
        <v>8</v>
      </c>
      <c r="BK280" s="192">
        <f>ROUND(I280*H280,0)</f>
        <v>0</v>
      </c>
      <c r="BL280" s="18" t="s">
        <v>286</v>
      </c>
      <c r="BM280" s="191" t="s">
        <v>400</v>
      </c>
    </row>
    <row r="281" s="13" customFormat="1">
      <c r="A281" s="13"/>
      <c r="B281" s="193"/>
      <c r="C281" s="13"/>
      <c r="D281" s="194" t="s">
        <v>173</v>
      </c>
      <c r="E281" s="195" t="s">
        <v>1</v>
      </c>
      <c r="F281" s="196" t="s">
        <v>401</v>
      </c>
      <c r="G281" s="13"/>
      <c r="H281" s="197">
        <v>858.79999999999995</v>
      </c>
      <c r="I281" s="198"/>
      <c r="J281" s="13"/>
      <c r="K281" s="13"/>
      <c r="L281" s="193"/>
      <c r="M281" s="199"/>
      <c r="N281" s="200"/>
      <c r="O281" s="200"/>
      <c r="P281" s="200"/>
      <c r="Q281" s="200"/>
      <c r="R281" s="200"/>
      <c r="S281" s="200"/>
      <c r="T281" s="20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5" t="s">
        <v>173</v>
      </c>
      <c r="AU281" s="195" t="s">
        <v>85</v>
      </c>
      <c r="AV281" s="13" t="s">
        <v>85</v>
      </c>
      <c r="AW281" s="13" t="s">
        <v>33</v>
      </c>
      <c r="AX281" s="13" t="s">
        <v>8</v>
      </c>
      <c r="AY281" s="195" t="s">
        <v>165</v>
      </c>
    </row>
    <row r="282" s="2" customFormat="1" ht="24.15" customHeight="1">
      <c r="A282" s="37"/>
      <c r="B282" s="179"/>
      <c r="C282" s="218" t="s">
        <v>402</v>
      </c>
      <c r="D282" s="218" t="s">
        <v>221</v>
      </c>
      <c r="E282" s="219" t="s">
        <v>403</v>
      </c>
      <c r="F282" s="220" t="s">
        <v>404</v>
      </c>
      <c r="G282" s="221" t="s">
        <v>202</v>
      </c>
      <c r="H282" s="222">
        <v>875.976</v>
      </c>
      <c r="I282" s="223"/>
      <c r="J282" s="224">
        <f>ROUND(I282*H282,0)</f>
        <v>0</v>
      </c>
      <c r="K282" s="220" t="s">
        <v>171</v>
      </c>
      <c r="L282" s="225"/>
      <c r="M282" s="226" t="s">
        <v>1</v>
      </c>
      <c r="N282" s="227" t="s">
        <v>42</v>
      </c>
      <c r="O282" s="76"/>
      <c r="P282" s="189">
        <f>O282*H282</f>
        <v>0</v>
      </c>
      <c r="Q282" s="189">
        <v>0.0035000000000000001</v>
      </c>
      <c r="R282" s="189">
        <f>Q282*H282</f>
        <v>3.0659160000000001</v>
      </c>
      <c r="S282" s="189">
        <v>0</v>
      </c>
      <c r="T282" s="19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1" t="s">
        <v>385</v>
      </c>
      <c r="AT282" s="191" t="s">
        <v>221</v>
      </c>
      <c r="AU282" s="191" t="s">
        <v>85</v>
      </c>
      <c r="AY282" s="18" t="s">
        <v>165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8" t="s">
        <v>8</v>
      </c>
      <c r="BK282" s="192">
        <f>ROUND(I282*H282,0)</f>
        <v>0</v>
      </c>
      <c r="BL282" s="18" t="s">
        <v>286</v>
      </c>
      <c r="BM282" s="191" t="s">
        <v>405</v>
      </c>
    </row>
    <row r="283" s="13" customFormat="1">
      <c r="A283" s="13"/>
      <c r="B283" s="193"/>
      <c r="C283" s="13"/>
      <c r="D283" s="194" t="s">
        <v>173</v>
      </c>
      <c r="E283" s="195" t="s">
        <v>1</v>
      </c>
      <c r="F283" s="196" t="s">
        <v>406</v>
      </c>
      <c r="G283" s="13"/>
      <c r="H283" s="197">
        <v>875.976</v>
      </c>
      <c r="I283" s="198"/>
      <c r="J283" s="13"/>
      <c r="K283" s="13"/>
      <c r="L283" s="193"/>
      <c r="M283" s="199"/>
      <c r="N283" s="200"/>
      <c r="O283" s="200"/>
      <c r="P283" s="200"/>
      <c r="Q283" s="200"/>
      <c r="R283" s="200"/>
      <c r="S283" s="200"/>
      <c r="T283" s="20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5" t="s">
        <v>173</v>
      </c>
      <c r="AU283" s="195" t="s">
        <v>85</v>
      </c>
      <c r="AV283" s="13" t="s">
        <v>85</v>
      </c>
      <c r="AW283" s="13" t="s">
        <v>33</v>
      </c>
      <c r="AX283" s="13" t="s">
        <v>8</v>
      </c>
      <c r="AY283" s="195" t="s">
        <v>165</v>
      </c>
    </row>
    <row r="284" s="2" customFormat="1" ht="33" customHeight="1">
      <c r="A284" s="37"/>
      <c r="B284" s="179"/>
      <c r="C284" s="180" t="s">
        <v>407</v>
      </c>
      <c r="D284" s="180" t="s">
        <v>167</v>
      </c>
      <c r="E284" s="181" t="s">
        <v>408</v>
      </c>
      <c r="F284" s="182" t="s">
        <v>409</v>
      </c>
      <c r="G284" s="183" t="s">
        <v>202</v>
      </c>
      <c r="H284" s="184">
        <v>429.39999999999998</v>
      </c>
      <c r="I284" s="185"/>
      <c r="J284" s="186">
        <f>ROUND(I284*H284,0)</f>
        <v>0</v>
      </c>
      <c r="K284" s="182" t="s">
        <v>171</v>
      </c>
      <c r="L284" s="38"/>
      <c r="M284" s="187" t="s">
        <v>1</v>
      </c>
      <c r="N284" s="188" t="s">
        <v>42</v>
      </c>
      <c r="O284" s="76"/>
      <c r="P284" s="189">
        <f>O284*H284</f>
        <v>0</v>
      </c>
      <c r="Q284" s="189">
        <v>0.00117</v>
      </c>
      <c r="R284" s="189">
        <f>Q284*H284</f>
        <v>0.50239800000000001</v>
      </c>
      <c r="S284" s="189">
        <v>0</v>
      </c>
      <c r="T284" s="19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1" t="s">
        <v>286</v>
      </c>
      <c r="AT284" s="191" t="s">
        <v>167</v>
      </c>
      <c r="AU284" s="191" t="s">
        <v>85</v>
      </c>
      <c r="AY284" s="18" t="s">
        <v>165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8" t="s">
        <v>8</v>
      </c>
      <c r="BK284" s="192">
        <f>ROUND(I284*H284,0)</f>
        <v>0</v>
      </c>
      <c r="BL284" s="18" t="s">
        <v>286</v>
      </c>
      <c r="BM284" s="191" t="s">
        <v>410</v>
      </c>
    </row>
    <row r="285" s="15" customFormat="1">
      <c r="A285" s="15"/>
      <c r="B285" s="210"/>
      <c r="C285" s="15"/>
      <c r="D285" s="194" t="s">
        <v>173</v>
      </c>
      <c r="E285" s="211" t="s">
        <v>411</v>
      </c>
      <c r="F285" s="212" t="s">
        <v>412</v>
      </c>
      <c r="G285" s="15"/>
      <c r="H285" s="213">
        <v>0</v>
      </c>
      <c r="I285" s="214"/>
      <c r="J285" s="15"/>
      <c r="K285" s="15"/>
      <c r="L285" s="210"/>
      <c r="M285" s="215"/>
      <c r="N285" s="216"/>
      <c r="O285" s="216"/>
      <c r="P285" s="216"/>
      <c r="Q285" s="216"/>
      <c r="R285" s="216"/>
      <c r="S285" s="216"/>
      <c r="T285" s="21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11" t="s">
        <v>173</v>
      </c>
      <c r="AU285" s="211" t="s">
        <v>85</v>
      </c>
      <c r="AV285" s="15" t="s">
        <v>97</v>
      </c>
      <c r="AW285" s="15" t="s">
        <v>33</v>
      </c>
      <c r="AX285" s="15" t="s">
        <v>77</v>
      </c>
      <c r="AY285" s="211" t="s">
        <v>165</v>
      </c>
    </row>
    <row r="286" s="13" customFormat="1">
      <c r="A286" s="13"/>
      <c r="B286" s="193"/>
      <c r="C286" s="13"/>
      <c r="D286" s="194" t="s">
        <v>173</v>
      </c>
      <c r="E286" s="195" t="s">
        <v>1</v>
      </c>
      <c r="F286" s="196" t="s">
        <v>413</v>
      </c>
      <c r="G286" s="13"/>
      <c r="H286" s="197">
        <v>429.39999999999998</v>
      </c>
      <c r="I286" s="198"/>
      <c r="J286" s="13"/>
      <c r="K286" s="13"/>
      <c r="L286" s="193"/>
      <c r="M286" s="199"/>
      <c r="N286" s="200"/>
      <c r="O286" s="200"/>
      <c r="P286" s="200"/>
      <c r="Q286" s="200"/>
      <c r="R286" s="200"/>
      <c r="S286" s="200"/>
      <c r="T286" s="20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5" t="s">
        <v>173</v>
      </c>
      <c r="AU286" s="195" t="s">
        <v>85</v>
      </c>
      <c r="AV286" s="13" t="s">
        <v>85</v>
      </c>
      <c r="AW286" s="13" t="s">
        <v>33</v>
      </c>
      <c r="AX286" s="13" t="s">
        <v>77</v>
      </c>
      <c r="AY286" s="195" t="s">
        <v>165</v>
      </c>
    </row>
    <row r="287" s="14" customFormat="1">
      <c r="A287" s="14"/>
      <c r="B287" s="202"/>
      <c r="C287" s="14"/>
      <c r="D287" s="194" t="s">
        <v>173</v>
      </c>
      <c r="E287" s="203" t="s">
        <v>1</v>
      </c>
      <c r="F287" s="204" t="s">
        <v>414</v>
      </c>
      <c r="G287" s="14"/>
      <c r="H287" s="205">
        <v>429.39999999999998</v>
      </c>
      <c r="I287" s="206"/>
      <c r="J287" s="14"/>
      <c r="K287" s="14"/>
      <c r="L287" s="202"/>
      <c r="M287" s="207"/>
      <c r="N287" s="208"/>
      <c r="O287" s="208"/>
      <c r="P287" s="208"/>
      <c r="Q287" s="208"/>
      <c r="R287" s="208"/>
      <c r="S287" s="208"/>
      <c r="T287" s="20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3" t="s">
        <v>173</v>
      </c>
      <c r="AU287" s="203" t="s">
        <v>85</v>
      </c>
      <c r="AV287" s="14" t="s">
        <v>81</v>
      </c>
      <c r="AW287" s="14" t="s">
        <v>33</v>
      </c>
      <c r="AX287" s="14" t="s">
        <v>77</v>
      </c>
      <c r="AY287" s="203" t="s">
        <v>165</v>
      </c>
    </row>
    <row r="288" s="15" customFormat="1">
      <c r="A288" s="15"/>
      <c r="B288" s="210"/>
      <c r="C288" s="15"/>
      <c r="D288" s="194" t="s">
        <v>173</v>
      </c>
      <c r="E288" s="211" t="s">
        <v>116</v>
      </c>
      <c r="F288" s="212" t="s">
        <v>415</v>
      </c>
      <c r="G288" s="15"/>
      <c r="H288" s="213">
        <v>429.39999999999998</v>
      </c>
      <c r="I288" s="214"/>
      <c r="J288" s="15"/>
      <c r="K288" s="15"/>
      <c r="L288" s="210"/>
      <c r="M288" s="215"/>
      <c r="N288" s="216"/>
      <c r="O288" s="216"/>
      <c r="P288" s="216"/>
      <c r="Q288" s="216"/>
      <c r="R288" s="216"/>
      <c r="S288" s="216"/>
      <c r="T288" s="21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11" t="s">
        <v>173</v>
      </c>
      <c r="AU288" s="211" t="s">
        <v>85</v>
      </c>
      <c r="AV288" s="15" t="s">
        <v>97</v>
      </c>
      <c r="AW288" s="15" t="s">
        <v>33</v>
      </c>
      <c r="AX288" s="15" t="s">
        <v>8</v>
      </c>
      <c r="AY288" s="211" t="s">
        <v>165</v>
      </c>
    </row>
    <row r="289" s="2" customFormat="1" ht="24.15" customHeight="1">
      <c r="A289" s="37"/>
      <c r="B289" s="179"/>
      <c r="C289" s="218" t="s">
        <v>416</v>
      </c>
      <c r="D289" s="218" t="s">
        <v>221</v>
      </c>
      <c r="E289" s="219" t="s">
        <v>417</v>
      </c>
      <c r="F289" s="220" t="s">
        <v>418</v>
      </c>
      <c r="G289" s="221" t="s">
        <v>202</v>
      </c>
      <c r="H289" s="222">
        <v>450.87</v>
      </c>
      <c r="I289" s="223"/>
      <c r="J289" s="224">
        <f>ROUND(I289*H289,0)</f>
        <v>0</v>
      </c>
      <c r="K289" s="220" t="s">
        <v>171</v>
      </c>
      <c r="L289" s="225"/>
      <c r="M289" s="226" t="s">
        <v>1</v>
      </c>
      <c r="N289" s="227" t="s">
        <v>42</v>
      </c>
      <c r="O289" s="76"/>
      <c r="P289" s="189">
        <f>O289*H289</f>
        <v>0</v>
      </c>
      <c r="Q289" s="189">
        <v>0.0040000000000000001</v>
      </c>
      <c r="R289" s="189">
        <f>Q289*H289</f>
        <v>1.80348</v>
      </c>
      <c r="S289" s="189">
        <v>0</v>
      </c>
      <c r="T289" s="19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1" t="s">
        <v>385</v>
      </c>
      <c r="AT289" s="191" t="s">
        <v>221</v>
      </c>
      <c r="AU289" s="191" t="s">
        <v>85</v>
      </c>
      <c r="AY289" s="18" t="s">
        <v>165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8" t="s">
        <v>8</v>
      </c>
      <c r="BK289" s="192">
        <f>ROUND(I289*H289,0)</f>
        <v>0</v>
      </c>
      <c r="BL289" s="18" t="s">
        <v>286</v>
      </c>
      <c r="BM289" s="191" t="s">
        <v>419</v>
      </c>
    </row>
    <row r="290" s="13" customFormat="1">
      <c r="A290" s="13"/>
      <c r="B290" s="193"/>
      <c r="C290" s="13"/>
      <c r="D290" s="194" t="s">
        <v>173</v>
      </c>
      <c r="E290" s="195" t="s">
        <v>1</v>
      </c>
      <c r="F290" s="196" t="s">
        <v>420</v>
      </c>
      <c r="G290" s="13"/>
      <c r="H290" s="197">
        <v>450.87</v>
      </c>
      <c r="I290" s="198"/>
      <c r="J290" s="13"/>
      <c r="K290" s="13"/>
      <c r="L290" s="193"/>
      <c r="M290" s="199"/>
      <c r="N290" s="200"/>
      <c r="O290" s="200"/>
      <c r="P290" s="200"/>
      <c r="Q290" s="200"/>
      <c r="R290" s="200"/>
      <c r="S290" s="200"/>
      <c r="T290" s="20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5" t="s">
        <v>173</v>
      </c>
      <c r="AU290" s="195" t="s">
        <v>85</v>
      </c>
      <c r="AV290" s="13" t="s">
        <v>85</v>
      </c>
      <c r="AW290" s="13" t="s">
        <v>33</v>
      </c>
      <c r="AX290" s="13" t="s">
        <v>8</v>
      </c>
      <c r="AY290" s="195" t="s">
        <v>165</v>
      </c>
    </row>
    <row r="291" s="2" customFormat="1" ht="24.15" customHeight="1">
      <c r="A291" s="37"/>
      <c r="B291" s="179"/>
      <c r="C291" s="180" t="s">
        <v>421</v>
      </c>
      <c r="D291" s="180" t="s">
        <v>167</v>
      </c>
      <c r="E291" s="181" t="s">
        <v>422</v>
      </c>
      <c r="F291" s="182" t="s">
        <v>423</v>
      </c>
      <c r="G291" s="183" t="s">
        <v>186</v>
      </c>
      <c r="H291" s="184">
        <v>12.515000000000001</v>
      </c>
      <c r="I291" s="185"/>
      <c r="J291" s="186">
        <f>ROUND(I291*H291,0)</f>
        <v>0</v>
      </c>
      <c r="K291" s="182" t="s">
        <v>171</v>
      </c>
      <c r="L291" s="38"/>
      <c r="M291" s="187" t="s">
        <v>1</v>
      </c>
      <c r="N291" s="188" t="s">
        <v>42</v>
      </c>
      <c r="O291" s="76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1" t="s">
        <v>286</v>
      </c>
      <c r="AT291" s="191" t="s">
        <v>167</v>
      </c>
      <c r="AU291" s="191" t="s">
        <v>85</v>
      </c>
      <c r="AY291" s="18" t="s">
        <v>165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8" t="s">
        <v>8</v>
      </c>
      <c r="BK291" s="192">
        <f>ROUND(I291*H291,0)</f>
        <v>0</v>
      </c>
      <c r="BL291" s="18" t="s">
        <v>286</v>
      </c>
      <c r="BM291" s="191" t="s">
        <v>424</v>
      </c>
    </row>
    <row r="292" s="12" customFormat="1" ht="22.8" customHeight="1">
      <c r="A292" s="12"/>
      <c r="B292" s="166"/>
      <c r="C292" s="12"/>
      <c r="D292" s="167" t="s">
        <v>76</v>
      </c>
      <c r="E292" s="177" t="s">
        <v>425</v>
      </c>
      <c r="F292" s="177" t="s">
        <v>426</v>
      </c>
      <c r="G292" s="12"/>
      <c r="H292" s="12"/>
      <c r="I292" s="169"/>
      <c r="J292" s="178">
        <f>BK292</f>
        <v>0</v>
      </c>
      <c r="K292" s="12"/>
      <c r="L292" s="166"/>
      <c r="M292" s="171"/>
      <c r="N292" s="172"/>
      <c r="O292" s="172"/>
      <c r="P292" s="173">
        <f>SUM(P293:P329)</f>
        <v>0</v>
      </c>
      <c r="Q292" s="172"/>
      <c r="R292" s="173">
        <f>SUM(R293:R329)</f>
        <v>0.28212787375000004</v>
      </c>
      <c r="S292" s="172"/>
      <c r="T292" s="174">
        <f>SUM(T293:T329)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67" t="s">
        <v>85</v>
      </c>
      <c r="AT292" s="175" t="s">
        <v>76</v>
      </c>
      <c r="AU292" s="175" t="s">
        <v>8</v>
      </c>
      <c r="AY292" s="167" t="s">
        <v>165</v>
      </c>
      <c r="BK292" s="176">
        <f>SUM(BK293:BK329)</f>
        <v>0</v>
      </c>
    </row>
    <row r="293" s="2" customFormat="1" ht="24.15" customHeight="1">
      <c r="A293" s="37"/>
      <c r="B293" s="179"/>
      <c r="C293" s="180" t="s">
        <v>427</v>
      </c>
      <c r="D293" s="180" t="s">
        <v>167</v>
      </c>
      <c r="E293" s="181" t="s">
        <v>428</v>
      </c>
      <c r="F293" s="182" t="s">
        <v>429</v>
      </c>
      <c r="G293" s="183" t="s">
        <v>202</v>
      </c>
      <c r="H293" s="184">
        <v>1.05</v>
      </c>
      <c r="I293" s="185"/>
      <c r="J293" s="186">
        <f>ROUND(I293*H293,0)</f>
        <v>0</v>
      </c>
      <c r="K293" s="182" t="s">
        <v>171</v>
      </c>
      <c r="L293" s="38"/>
      <c r="M293" s="187" t="s">
        <v>1</v>
      </c>
      <c r="N293" s="188" t="s">
        <v>42</v>
      </c>
      <c r="O293" s="76"/>
      <c r="P293" s="189">
        <f>O293*H293</f>
        <v>0</v>
      </c>
      <c r="Q293" s="189">
        <v>0.00026797499999999999</v>
      </c>
      <c r="R293" s="189">
        <f>Q293*H293</f>
        <v>0.00028137375</v>
      </c>
      <c r="S293" s="189">
        <v>0</v>
      </c>
      <c r="T293" s="19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1" t="s">
        <v>286</v>
      </c>
      <c r="AT293" s="191" t="s">
        <v>167</v>
      </c>
      <c r="AU293" s="191" t="s">
        <v>85</v>
      </c>
      <c r="AY293" s="18" t="s">
        <v>165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8" t="s">
        <v>8</v>
      </c>
      <c r="BK293" s="192">
        <f>ROUND(I293*H293,0)</f>
        <v>0</v>
      </c>
      <c r="BL293" s="18" t="s">
        <v>286</v>
      </c>
      <c r="BM293" s="191" t="s">
        <v>430</v>
      </c>
    </row>
    <row r="294" s="13" customFormat="1">
      <c r="A294" s="13"/>
      <c r="B294" s="193"/>
      <c r="C294" s="13"/>
      <c r="D294" s="194" t="s">
        <v>173</v>
      </c>
      <c r="E294" s="195" t="s">
        <v>1</v>
      </c>
      <c r="F294" s="196" t="s">
        <v>431</v>
      </c>
      <c r="G294" s="13"/>
      <c r="H294" s="197">
        <v>1.05</v>
      </c>
      <c r="I294" s="198"/>
      <c r="J294" s="13"/>
      <c r="K294" s="13"/>
      <c r="L294" s="193"/>
      <c r="M294" s="199"/>
      <c r="N294" s="200"/>
      <c r="O294" s="200"/>
      <c r="P294" s="200"/>
      <c r="Q294" s="200"/>
      <c r="R294" s="200"/>
      <c r="S294" s="200"/>
      <c r="T294" s="20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5" t="s">
        <v>173</v>
      </c>
      <c r="AU294" s="195" t="s">
        <v>85</v>
      </c>
      <c r="AV294" s="13" t="s">
        <v>85</v>
      </c>
      <c r="AW294" s="13" t="s">
        <v>33</v>
      </c>
      <c r="AX294" s="13" t="s">
        <v>8</v>
      </c>
      <c r="AY294" s="195" t="s">
        <v>165</v>
      </c>
    </row>
    <row r="295" s="2" customFormat="1" ht="24.15" customHeight="1">
      <c r="A295" s="37"/>
      <c r="B295" s="179"/>
      <c r="C295" s="218" t="s">
        <v>432</v>
      </c>
      <c r="D295" s="218" t="s">
        <v>221</v>
      </c>
      <c r="E295" s="219" t="s">
        <v>433</v>
      </c>
      <c r="F295" s="220" t="s">
        <v>434</v>
      </c>
      <c r="G295" s="221" t="s">
        <v>202</v>
      </c>
      <c r="H295" s="222">
        <v>1.05</v>
      </c>
      <c r="I295" s="223"/>
      <c r="J295" s="224">
        <f>ROUND(I295*H295,0)</f>
        <v>0</v>
      </c>
      <c r="K295" s="220" t="s">
        <v>171</v>
      </c>
      <c r="L295" s="225"/>
      <c r="M295" s="226" t="s">
        <v>1</v>
      </c>
      <c r="N295" s="227" t="s">
        <v>42</v>
      </c>
      <c r="O295" s="76"/>
      <c r="P295" s="189">
        <f>O295*H295</f>
        <v>0</v>
      </c>
      <c r="Q295" s="189">
        <v>0.033329999999999999</v>
      </c>
      <c r="R295" s="189">
        <f>Q295*H295</f>
        <v>0.0349965</v>
      </c>
      <c r="S295" s="189">
        <v>0</v>
      </c>
      <c r="T295" s="19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1" t="s">
        <v>385</v>
      </c>
      <c r="AT295" s="191" t="s">
        <v>221</v>
      </c>
      <c r="AU295" s="191" t="s">
        <v>85</v>
      </c>
      <c r="AY295" s="18" t="s">
        <v>165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8" t="s">
        <v>8</v>
      </c>
      <c r="BK295" s="192">
        <f>ROUND(I295*H295,0)</f>
        <v>0</v>
      </c>
      <c r="BL295" s="18" t="s">
        <v>286</v>
      </c>
      <c r="BM295" s="191" t="s">
        <v>435</v>
      </c>
    </row>
    <row r="296" s="13" customFormat="1">
      <c r="A296" s="13"/>
      <c r="B296" s="193"/>
      <c r="C296" s="13"/>
      <c r="D296" s="194" t="s">
        <v>173</v>
      </c>
      <c r="E296" s="195" t="s">
        <v>1</v>
      </c>
      <c r="F296" s="196" t="s">
        <v>431</v>
      </c>
      <c r="G296" s="13"/>
      <c r="H296" s="197">
        <v>1.05</v>
      </c>
      <c r="I296" s="198"/>
      <c r="J296" s="13"/>
      <c r="K296" s="13"/>
      <c r="L296" s="193"/>
      <c r="M296" s="199"/>
      <c r="N296" s="200"/>
      <c r="O296" s="200"/>
      <c r="P296" s="200"/>
      <c r="Q296" s="200"/>
      <c r="R296" s="200"/>
      <c r="S296" s="200"/>
      <c r="T296" s="20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5" t="s">
        <v>173</v>
      </c>
      <c r="AU296" s="195" t="s">
        <v>85</v>
      </c>
      <c r="AV296" s="13" t="s">
        <v>85</v>
      </c>
      <c r="AW296" s="13" t="s">
        <v>33</v>
      </c>
      <c r="AX296" s="13" t="s">
        <v>8</v>
      </c>
      <c r="AY296" s="195" t="s">
        <v>165</v>
      </c>
    </row>
    <row r="297" s="2" customFormat="1" ht="24.15" customHeight="1">
      <c r="A297" s="37"/>
      <c r="B297" s="179"/>
      <c r="C297" s="180" t="s">
        <v>436</v>
      </c>
      <c r="D297" s="180" t="s">
        <v>167</v>
      </c>
      <c r="E297" s="181" t="s">
        <v>437</v>
      </c>
      <c r="F297" s="182" t="s">
        <v>438</v>
      </c>
      <c r="G297" s="183" t="s">
        <v>238</v>
      </c>
      <c r="H297" s="184">
        <v>7</v>
      </c>
      <c r="I297" s="185"/>
      <c r="J297" s="186">
        <f>ROUND(I297*H297,0)</f>
        <v>0</v>
      </c>
      <c r="K297" s="182" t="s">
        <v>171</v>
      </c>
      <c r="L297" s="38"/>
      <c r="M297" s="187" t="s">
        <v>1</v>
      </c>
      <c r="N297" s="188" t="s">
        <v>42</v>
      </c>
      <c r="O297" s="76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1" t="s">
        <v>286</v>
      </c>
      <c r="AT297" s="191" t="s">
        <v>167</v>
      </c>
      <c r="AU297" s="191" t="s">
        <v>85</v>
      </c>
      <c r="AY297" s="18" t="s">
        <v>165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8" t="s">
        <v>8</v>
      </c>
      <c r="BK297" s="192">
        <f>ROUND(I297*H297,0)</f>
        <v>0</v>
      </c>
      <c r="BL297" s="18" t="s">
        <v>286</v>
      </c>
      <c r="BM297" s="191" t="s">
        <v>439</v>
      </c>
    </row>
    <row r="298" s="13" customFormat="1">
      <c r="A298" s="13"/>
      <c r="B298" s="193"/>
      <c r="C298" s="13"/>
      <c r="D298" s="194" t="s">
        <v>173</v>
      </c>
      <c r="E298" s="195" t="s">
        <v>1</v>
      </c>
      <c r="F298" s="196" t="s">
        <v>240</v>
      </c>
      <c r="G298" s="13"/>
      <c r="H298" s="197">
        <v>1</v>
      </c>
      <c r="I298" s="198"/>
      <c r="J298" s="13"/>
      <c r="K298" s="13"/>
      <c r="L298" s="193"/>
      <c r="M298" s="199"/>
      <c r="N298" s="200"/>
      <c r="O298" s="200"/>
      <c r="P298" s="200"/>
      <c r="Q298" s="200"/>
      <c r="R298" s="200"/>
      <c r="S298" s="200"/>
      <c r="T298" s="20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5" t="s">
        <v>173</v>
      </c>
      <c r="AU298" s="195" t="s">
        <v>85</v>
      </c>
      <c r="AV298" s="13" t="s">
        <v>85</v>
      </c>
      <c r="AW298" s="13" t="s">
        <v>33</v>
      </c>
      <c r="AX298" s="13" t="s">
        <v>77</v>
      </c>
      <c r="AY298" s="195" t="s">
        <v>165</v>
      </c>
    </row>
    <row r="299" s="13" customFormat="1">
      <c r="A299" s="13"/>
      <c r="B299" s="193"/>
      <c r="C299" s="13"/>
      <c r="D299" s="194" t="s">
        <v>173</v>
      </c>
      <c r="E299" s="195" t="s">
        <v>1</v>
      </c>
      <c r="F299" s="196" t="s">
        <v>241</v>
      </c>
      <c r="G299" s="13"/>
      <c r="H299" s="197">
        <v>6</v>
      </c>
      <c r="I299" s="198"/>
      <c r="J299" s="13"/>
      <c r="K299" s="13"/>
      <c r="L299" s="193"/>
      <c r="M299" s="199"/>
      <c r="N299" s="200"/>
      <c r="O299" s="200"/>
      <c r="P299" s="200"/>
      <c r="Q299" s="200"/>
      <c r="R299" s="200"/>
      <c r="S299" s="200"/>
      <c r="T299" s="20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5" t="s">
        <v>173</v>
      </c>
      <c r="AU299" s="195" t="s">
        <v>85</v>
      </c>
      <c r="AV299" s="13" t="s">
        <v>85</v>
      </c>
      <c r="AW299" s="13" t="s">
        <v>33</v>
      </c>
      <c r="AX299" s="13" t="s">
        <v>77</v>
      </c>
      <c r="AY299" s="195" t="s">
        <v>165</v>
      </c>
    </row>
    <row r="300" s="14" customFormat="1">
      <c r="A300" s="14"/>
      <c r="B300" s="202"/>
      <c r="C300" s="14"/>
      <c r="D300" s="194" t="s">
        <v>173</v>
      </c>
      <c r="E300" s="203" t="s">
        <v>1</v>
      </c>
      <c r="F300" s="204" t="s">
        <v>183</v>
      </c>
      <c r="G300" s="14"/>
      <c r="H300" s="205">
        <v>7</v>
      </c>
      <c r="I300" s="206"/>
      <c r="J300" s="14"/>
      <c r="K300" s="14"/>
      <c r="L300" s="202"/>
      <c r="M300" s="207"/>
      <c r="N300" s="208"/>
      <c r="O300" s="208"/>
      <c r="P300" s="208"/>
      <c r="Q300" s="208"/>
      <c r="R300" s="208"/>
      <c r="S300" s="208"/>
      <c r="T300" s="20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3" t="s">
        <v>173</v>
      </c>
      <c r="AU300" s="203" t="s">
        <v>85</v>
      </c>
      <c r="AV300" s="14" t="s">
        <v>81</v>
      </c>
      <c r="AW300" s="14" t="s">
        <v>33</v>
      </c>
      <c r="AX300" s="14" t="s">
        <v>8</v>
      </c>
      <c r="AY300" s="203" t="s">
        <v>165</v>
      </c>
    </row>
    <row r="301" s="2" customFormat="1" ht="24.15" customHeight="1">
      <c r="A301" s="37"/>
      <c r="B301" s="179"/>
      <c r="C301" s="218" t="s">
        <v>440</v>
      </c>
      <c r="D301" s="218" t="s">
        <v>221</v>
      </c>
      <c r="E301" s="219" t="s">
        <v>441</v>
      </c>
      <c r="F301" s="220" t="s">
        <v>442</v>
      </c>
      <c r="G301" s="221" t="s">
        <v>238</v>
      </c>
      <c r="H301" s="222">
        <v>1</v>
      </c>
      <c r="I301" s="223"/>
      <c r="J301" s="224">
        <f>ROUND(I301*H301,0)</f>
        <v>0</v>
      </c>
      <c r="K301" s="220" t="s">
        <v>171</v>
      </c>
      <c r="L301" s="225"/>
      <c r="M301" s="226" t="s">
        <v>1</v>
      </c>
      <c r="N301" s="227" t="s">
        <v>42</v>
      </c>
      <c r="O301" s="76"/>
      <c r="P301" s="189">
        <f>O301*H301</f>
        <v>0</v>
      </c>
      <c r="Q301" s="189">
        <v>0.017500000000000002</v>
      </c>
      <c r="R301" s="189">
        <f>Q301*H301</f>
        <v>0.017500000000000002</v>
      </c>
      <c r="S301" s="189">
        <v>0</v>
      </c>
      <c r="T301" s="19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1" t="s">
        <v>385</v>
      </c>
      <c r="AT301" s="191" t="s">
        <v>221</v>
      </c>
      <c r="AU301" s="191" t="s">
        <v>85</v>
      </c>
      <c r="AY301" s="18" t="s">
        <v>165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8" t="s">
        <v>8</v>
      </c>
      <c r="BK301" s="192">
        <f>ROUND(I301*H301,0)</f>
        <v>0</v>
      </c>
      <c r="BL301" s="18" t="s">
        <v>286</v>
      </c>
      <c r="BM301" s="191" t="s">
        <v>443</v>
      </c>
    </row>
    <row r="302" s="13" customFormat="1">
      <c r="A302" s="13"/>
      <c r="B302" s="193"/>
      <c r="C302" s="13"/>
      <c r="D302" s="194" t="s">
        <v>173</v>
      </c>
      <c r="E302" s="195" t="s">
        <v>1</v>
      </c>
      <c r="F302" s="196" t="s">
        <v>444</v>
      </c>
      <c r="G302" s="13"/>
      <c r="H302" s="197">
        <v>1</v>
      </c>
      <c r="I302" s="198"/>
      <c r="J302" s="13"/>
      <c r="K302" s="13"/>
      <c r="L302" s="193"/>
      <c r="M302" s="199"/>
      <c r="N302" s="200"/>
      <c r="O302" s="200"/>
      <c r="P302" s="200"/>
      <c r="Q302" s="200"/>
      <c r="R302" s="200"/>
      <c r="S302" s="200"/>
      <c r="T302" s="20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5" t="s">
        <v>173</v>
      </c>
      <c r="AU302" s="195" t="s">
        <v>85</v>
      </c>
      <c r="AV302" s="13" t="s">
        <v>85</v>
      </c>
      <c r="AW302" s="13" t="s">
        <v>33</v>
      </c>
      <c r="AX302" s="13" t="s">
        <v>8</v>
      </c>
      <c r="AY302" s="195" t="s">
        <v>165</v>
      </c>
    </row>
    <row r="303" s="2" customFormat="1" ht="24.15" customHeight="1">
      <c r="A303" s="37"/>
      <c r="B303" s="179"/>
      <c r="C303" s="218" t="s">
        <v>445</v>
      </c>
      <c r="D303" s="218" t="s">
        <v>221</v>
      </c>
      <c r="E303" s="219" t="s">
        <v>446</v>
      </c>
      <c r="F303" s="220" t="s">
        <v>447</v>
      </c>
      <c r="G303" s="221" t="s">
        <v>238</v>
      </c>
      <c r="H303" s="222">
        <v>6</v>
      </c>
      <c r="I303" s="223"/>
      <c r="J303" s="224">
        <f>ROUND(I303*H303,0)</f>
        <v>0</v>
      </c>
      <c r="K303" s="220" t="s">
        <v>171</v>
      </c>
      <c r="L303" s="225"/>
      <c r="M303" s="226" t="s">
        <v>1</v>
      </c>
      <c r="N303" s="227" t="s">
        <v>42</v>
      </c>
      <c r="O303" s="76"/>
      <c r="P303" s="189">
        <f>O303*H303</f>
        <v>0</v>
      </c>
      <c r="Q303" s="189">
        <v>0.0195</v>
      </c>
      <c r="R303" s="189">
        <f>Q303*H303</f>
        <v>0.11699999999999999</v>
      </c>
      <c r="S303" s="189">
        <v>0</v>
      </c>
      <c r="T303" s="19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1" t="s">
        <v>385</v>
      </c>
      <c r="AT303" s="191" t="s">
        <v>221</v>
      </c>
      <c r="AU303" s="191" t="s">
        <v>85</v>
      </c>
      <c r="AY303" s="18" t="s">
        <v>165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8" t="s">
        <v>8</v>
      </c>
      <c r="BK303" s="192">
        <f>ROUND(I303*H303,0)</f>
        <v>0</v>
      </c>
      <c r="BL303" s="18" t="s">
        <v>286</v>
      </c>
      <c r="BM303" s="191" t="s">
        <v>448</v>
      </c>
    </row>
    <row r="304" s="13" customFormat="1">
      <c r="A304" s="13"/>
      <c r="B304" s="193"/>
      <c r="C304" s="13"/>
      <c r="D304" s="194" t="s">
        <v>173</v>
      </c>
      <c r="E304" s="195" t="s">
        <v>1</v>
      </c>
      <c r="F304" s="196" t="s">
        <v>241</v>
      </c>
      <c r="G304" s="13"/>
      <c r="H304" s="197">
        <v>6</v>
      </c>
      <c r="I304" s="198"/>
      <c r="J304" s="13"/>
      <c r="K304" s="13"/>
      <c r="L304" s="193"/>
      <c r="M304" s="199"/>
      <c r="N304" s="200"/>
      <c r="O304" s="200"/>
      <c r="P304" s="200"/>
      <c r="Q304" s="200"/>
      <c r="R304" s="200"/>
      <c r="S304" s="200"/>
      <c r="T304" s="20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5" t="s">
        <v>173</v>
      </c>
      <c r="AU304" s="195" t="s">
        <v>85</v>
      </c>
      <c r="AV304" s="13" t="s">
        <v>85</v>
      </c>
      <c r="AW304" s="13" t="s">
        <v>33</v>
      </c>
      <c r="AX304" s="13" t="s">
        <v>8</v>
      </c>
      <c r="AY304" s="195" t="s">
        <v>165</v>
      </c>
    </row>
    <row r="305" s="2" customFormat="1" ht="24.15" customHeight="1">
      <c r="A305" s="37"/>
      <c r="B305" s="179"/>
      <c r="C305" s="180" t="s">
        <v>449</v>
      </c>
      <c r="D305" s="180" t="s">
        <v>167</v>
      </c>
      <c r="E305" s="181" t="s">
        <v>450</v>
      </c>
      <c r="F305" s="182" t="s">
        <v>451</v>
      </c>
      <c r="G305" s="183" t="s">
        <v>238</v>
      </c>
      <c r="H305" s="184">
        <v>2</v>
      </c>
      <c r="I305" s="185"/>
      <c r="J305" s="186">
        <f>ROUND(I305*H305,0)</f>
        <v>0</v>
      </c>
      <c r="K305" s="182" t="s">
        <v>171</v>
      </c>
      <c r="L305" s="38"/>
      <c r="M305" s="187" t="s">
        <v>1</v>
      </c>
      <c r="N305" s="188" t="s">
        <v>42</v>
      </c>
      <c r="O305" s="76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1" t="s">
        <v>286</v>
      </c>
      <c r="AT305" s="191" t="s">
        <v>167</v>
      </c>
      <c r="AU305" s="191" t="s">
        <v>85</v>
      </c>
      <c r="AY305" s="18" t="s">
        <v>165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8" t="s">
        <v>8</v>
      </c>
      <c r="BK305" s="192">
        <f>ROUND(I305*H305,0)</f>
        <v>0</v>
      </c>
      <c r="BL305" s="18" t="s">
        <v>286</v>
      </c>
      <c r="BM305" s="191" t="s">
        <v>452</v>
      </c>
    </row>
    <row r="306" s="13" customFormat="1">
      <c r="A306" s="13"/>
      <c r="B306" s="193"/>
      <c r="C306" s="13"/>
      <c r="D306" s="194" t="s">
        <v>173</v>
      </c>
      <c r="E306" s="195" t="s">
        <v>1</v>
      </c>
      <c r="F306" s="196" t="s">
        <v>242</v>
      </c>
      <c r="G306" s="13"/>
      <c r="H306" s="197">
        <v>2</v>
      </c>
      <c r="I306" s="198"/>
      <c r="J306" s="13"/>
      <c r="K306" s="13"/>
      <c r="L306" s="193"/>
      <c r="M306" s="199"/>
      <c r="N306" s="200"/>
      <c r="O306" s="200"/>
      <c r="P306" s="200"/>
      <c r="Q306" s="200"/>
      <c r="R306" s="200"/>
      <c r="S306" s="200"/>
      <c r="T306" s="20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5" t="s">
        <v>173</v>
      </c>
      <c r="AU306" s="195" t="s">
        <v>85</v>
      </c>
      <c r="AV306" s="13" t="s">
        <v>85</v>
      </c>
      <c r="AW306" s="13" t="s">
        <v>33</v>
      </c>
      <c r="AX306" s="13" t="s">
        <v>8</v>
      </c>
      <c r="AY306" s="195" t="s">
        <v>165</v>
      </c>
    </row>
    <row r="307" s="2" customFormat="1" ht="33" customHeight="1">
      <c r="A307" s="37"/>
      <c r="B307" s="179"/>
      <c r="C307" s="218" t="s">
        <v>453</v>
      </c>
      <c r="D307" s="218" t="s">
        <v>221</v>
      </c>
      <c r="E307" s="219" t="s">
        <v>454</v>
      </c>
      <c r="F307" s="220" t="s">
        <v>455</v>
      </c>
      <c r="G307" s="221" t="s">
        <v>238</v>
      </c>
      <c r="H307" s="222">
        <v>2</v>
      </c>
      <c r="I307" s="223"/>
      <c r="J307" s="224">
        <f>ROUND(I307*H307,0)</f>
        <v>0</v>
      </c>
      <c r="K307" s="220" t="s">
        <v>1</v>
      </c>
      <c r="L307" s="225"/>
      <c r="M307" s="226" t="s">
        <v>1</v>
      </c>
      <c r="N307" s="227" t="s">
        <v>42</v>
      </c>
      <c r="O307" s="76"/>
      <c r="P307" s="189">
        <f>O307*H307</f>
        <v>0</v>
      </c>
      <c r="Q307" s="189">
        <v>0.042999999999999997</v>
      </c>
      <c r="R307" s="189">
        <f>Q307*H307</f>
        <v>0.085999999999999993</v>
      </c>
      <c r="S307" s="189">
        <v>0</v>
      </c>
      <c r="T307" s="190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1" t="s">
        <v>385</v>
      </c>
      <c r="AT307" s="191" t="s">
        <v>221</v>
      </c>
      <c r="AU307" s="191" t="s">
        <v>85</v>
      </c>
      <c r="AY307" s="18" t="s">
        <v>165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8" t="s">
        <v>8</v>
      </c>
      <c r="BK307" s="192">
        <f>ROUND(I307*H307,0)</f>
        <v>0</v>
      </c>
      <c r="BL307" s="18" t="s">
        <v>286</v>
      </c>
      <c r="BM307" s="191" t="s">
        <v>456</v>
      </c>
    </row>
    <row r="308" s="13" customFormat="1">
      <c r="A308" s="13"/>
      <c r="B308" s="193"/>
      <c r="C308" s="13"/>
      <c r="D308" s="194" t="s">
        <v>173</v>
      </c>
      <c r="E308" s="195" t="s">
        <v>1</v>
      </c>
      <c r="F308" s="196" t="s">
        <v>242</v>
      </c>
      <c r="G308" s="13"/>
      <c r="H308" s="197">
        <v>2</v>
      </c>
      <c r="I308" s="198"/>
      <c r="J308" s="13"/>
      <c r="K308" s="13"/>
      <c r="L308" s="193"/>
      <c r="M308" s="199"/>
      <c r="N308" s="200"/>
      <c r="O308" s="200"/>
      <c r="P308" s="200"/>
      <c r="Q308" s="200"/>
      <c r="R308" s="200"/>
      <c r="S308" s="200"/>
      <c r="T308" s="20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5" t="s">
        <v>173</v>
      </c>
      <c r="AU308" s="195" t="s">
        <v>85</v>
      </c>
      <c r="AV308" s="13" t="s">
        <v>85</v>
      </c>
      <c r="AW308" s="13" t="s">
        <v>33</v>
      </c>
      <c r="AX308" s="13" t="s">
        <v>8</v>
      </c>
      <c r="AY308" s="195" t="s">
        <v>165</v>
      </c>
    </row>
    <row r="309" s="2" customFormat="1" ht="24.15" customHeight="1">
      <c r="A309" s="37"/>
      <c r="B309" s="179"/>
      <c r="C309" s="180" t="s">
        <v>457</v>
      </c>
      <c r="D309" s="180" t="s">
        <v>167</v>
      </c>
      <c r="E309" s="181" t="s">
        <v>458</v>
      </c>
      <c r="F309" s="182" t="s">
        <v>459</v>
      </c>
      <c r="G309" s="183" t="s">
        <v>238</v>
      </c>
      <c r="H309" s="184">
        <v>2</v>
      </c>
      <c r="I309" s="185"/>
      <c r="J309" s="186">
        <f>ROUND(I309*H309,0)</f>
        <v>0</v>
      </c>
      <c r="K309" s="182" t="s">
        <v>171</v>
      </c>
      <c r="L309" s="38"/>
      <c r="M309" s="187" t="s">
        <v>1</v>
      </c>
      <c r="N309" s="188" t="s">
        <v>42</v>
      </c>
      <c r="O309" s="76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1" t="s">
        <v>286</v>
      </c>
      <c r="AT309" s="191" t="s">
        <v>167</v>
      </c>
      <c r="AU309" s="191" t="s">
        <v>85</v>
      </c>
      <c r="AY309" s="18" t="s">
        <v>165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8" t="s">
        <v>8</v>
      </c>
      <c r="BK309" s="192">
        <f>ROUND(I309*H309,0)</f>
        <v>0</v>
      </c>
      <c r="BL309" s="18" t="s">
        <v>286</v>
      </c>
      <c r="BM309" s="191" t="s">
        <v>460</v>
      </c>
    </row>
    <row r="310" s="13" customFormat="1">
      <c r="A310" s="13"/>
      <c r="B310" s="193"/>
      <c r="C310" s="13"/>
      <c r="D310" s="194" t="s">
        <v>173</v>
      </c>
      <c r="E310" s="195" t="s">
        <v>1</v>
      </c>
      <c r="F310" s="196" t="s">
        <v>461</v>
      </c>
      <c r="G310" s="13"/>
      <c r="H310" s="197">
        <v>2</v>
      </c>
      <c r="I310" s="198"/>
      <c r="J310" s="13"/>
      <c r="K310" s="13"/>
      <c r="L310" s="193"/>
      <c r="M310" s="199"/>
      <c r="N310" s="200"/>
      <c r="O310" s="200"/>
      <c r="P310" s="200"/>
      <c r="Q310" s="200"/>
      <c r="R310" s="200"/>
      <c r="S310" s="200"/>
      <c r="T310" s="20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5" t="s">
        <v>173</v>
      </c>
      <c r="AU310" s="195" t="s">
        <v>85</v>
      </c>
      <c r="AV310" s="13" t="s">
        <v>85</v>
      </c>
      <c r="AW310" s="13" t="s">
        <v>33</v>
      </c>
      <c r="AX310" s="13" t="s">
        <v>77</v>
      </c>
      <c r="AY310" s="195" t="s">
        <v>165</v>
      </c>
    </row>
    <row r="311" s="14" customFormat="1">
      <c r="A311" s="14"/>
      <c r="B311" s="202"/>
      <c r="C311" s="14"/>
      <c r="D311" s="194" t="s">
        <v>173</v>
      </c>
      <c r="E311" s="203" t="s">
        <v>1</v>
      </c>
      <c r="F311" s="204" t="s">
        <v>183</v>
      </c>
      <c r="G311" s="14"/>
      <c r="H311" s="205">
        <v>2</v>
      </c>
      <c r="I311" s="206"/>
      <c r="J311" s="14"/>
      <c r="K311" s="14"/>
      <c r="L311" s="202"/>
      <c r="M311" s="207"/>
      <c r="N311" s="208"/>
      <c r="O311" s="208"/>
      <c r="P311" s="208"/>
      <c r="Q311" s="208"/>
      <c r="R311" s="208"/>
      <c r="S311" s="208"/>
      <c r="T311" s="20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3" t="s">
        <v>173</v>
      </c>
      <c r="AU311" s="203" t="s">
        <v>85</v>
      </c>
      <c r="AV311" s="14" t="s">
        <v>81</v>
      </c>
      <c r="AW311" s="14" t="s">
        <v>33</v>
      </c>
      <c r="AX311" s="14" t="s">
        <v>8</v>
      </c>
      <c r="AY311" s="203" t="s">
        <v>165</v>
      </c>
    </row>
    <row r="312" s="2" customFormat="1" ht="16.5" customHeight="1">
      <c r="A312" s="37"/>
      <c r="B312" s="179"/>
      <c r="C312" s="218" t="s">
        <v>462</v>
      </c>
      <c r="D312" s="218" t="s">
        <v>221</v>
      </c>
      <c r="E312" s="219" t="s">
        <v>463</v>
      </c>
      <c r="F312" s="220" t="s">
        <v>464</v>
      </c>
      <c r="G312" s="221" t="s">
        <v>238</v>
      </c>
      <c r="H312" s="222">
        <v>2</v>
      </c>
      <c r="I312" s="223"/>
      <c r="J312" s="224">
        <f>ROUND(I312*H312,0)</f>
        <v>0</v>
      </c>
      <c r="K312" s="220" t="s">
        <v>171</v>
      </c>
      <c r="L312" s="225"/>
      <c r="M312" s="226" t="s">
        <v>1</v>
      </c>
      <c r="N312" s="227" t="s">
        <v>42</v>
      </c>
      <c r="O312" s="76"/>
      <c r="P312" s="189">
        <f>O312*H312</f>
        <v>0</v>
      </c>
      <c r="Q312" s="189">
        <v>0.0023999999999999998</v>
      </c>
      <c r="R312" s="189">
        <f>Q312*H312</f>
        <v>0.0047999999999999996</v>
      </c>
      <c r="S312" s="189">
        <v>0</v>
      </c>
      <c r="T312" s="190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1" t="s">
        <v>385</v>
      </c>
      <c r="AT312" s="191" t="s">
        <v>221</v>
      </c>
      <c r="AU312" s="191" t="s">
        <v>85</v>
      </c>
      <c r="AY312" s="18" t="s">
        <v>165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8" t="s">
        <v>8</v>
      </c>
      <c r="BK312" s="192">
        <f>ROUND(I312*H312,0)</f>
        <v>0</v>
      </c>
      <c r="BL312" s="18" t="s">
        <v>286</v>
      </c>
      <c r="BM312" s="191" t="s">
        <v>465</v>
      </c>
    </row>
    <row r="313" s="2" customFormat="1" ht="16.5" customHeight="1">
      <c r="A313" s="37"/>
      <c r="B313" s="179"/>
      <c r="C313" s="180" t="s">
        <v>466</v>
      </c>
      <c r="D313" s="180" t="s">
        <v>167</v>
      </c>
      <c r="E313" s="181" t="s">
        <v>467</v>
      </c>
      <c r="F313" s="182" t="s">
        <v>468</v>
      </c>
      <c r="G313" s="183" t="s">
        <v>238</v>
      </c>
      <c r="H313" s="184">
        <v>1</v>
      </c>
      <c r="I313" s="185"/>
      <c r="J313" s="186">
        <f>ROUND(I313*H313,0)</f>
        <v>0</v>
      </c>
      <c r="K313" s="182" t="s">
        <v>171</v>
      </c>
      <c r="L313" s="38"/>
      <c r="M313" s="187" t="s">
        <v>1</v>
      </c>
      <c r="N313" s="188" t="s">
        <v>42</v>
      </c>
      <c r="O313" s="76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1" t="s">
        <v>286</v>
      </c>
      <c r="AT313" s="191" t="s">
        <v>167</v>
      </c>
      <c r="AU313" s="191" t="s">
        <v>85</v>
      </c>
      <c r="AY313" s="18" t="s">
        <v>165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8" t="s">
        <v>8</v>
      </c>
      <c r="BK313" s="192">
        <f>ROUND(I313*H313,0)</f>
        <v>0</v>
      </c>
      <c r="BL313" s="18" t="s">
        <v>286</v>
      </c>
      <c r="BM313" s="191" t="s">
        <v>469</v>
      </c>
    </row>
    <row r="314" s="13" customFormat="1">
      <c r="A314" s="13"/>
      <c r="B314" s="193"/>
      <c r="C314" s="13"/>
      <c r="D314" s="194" t="s">
        <v>173</v>
      </c>
      <c r="E314" s="195" t="s">
        <v>1</v>
      </c>
      <c r="F314" s="196" t="s">
        <v>470</v>
      </c>
      <c r="G314" s="13"/>
      <c r="H314" s="197">
        <v>1</v>
      </c>
      <c r="I314" s="198"/>
      <c r="J314" s="13"/>
      <c r="K314" s="13"/>
      <c r="L314" s="193"/>
      <c r="M314" s="199"/>
      <c r="N314" s="200"/>
      <c r="O314" s="200"/>
      <c r="P314" s="200"/>
      <c r="Q314" s="200"/>
      <c r="R314" s="200"/>
      <c r="S314" s="200"/>
      <c r="T314" s="20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5" t="s">
        <v>173</v>
      </c>
      <c r="AU314" s="195" t="s">
        <v>85</v>
      </c>
      <c r="AV314" s="13" t="s">
        <v>85</v>
      </c>
      <c r="AW314" s="13" t="s">
        <v>33</v>
      </c>
      <c r="AX314" s="13" t="s">
        <v>77</v>
      </c>
      <c r="AY314" s="195" t="s">
        <v>165</v>
      </c>
    </row>
    <row r="315" s="14" customFormat="1">
      <c r="A315" s="14"/>
      <c r="B315" s="202"/>
      <c r="C315" s="14"/>
      <c r="D315" s="194" t="s">
        <v>173</v>
      </c>
      <c r="E315" s="203" t="s">
        <v>1</v>
      </c>
      <c r="F315" s="204" t="s">
        <v>183</v>
      </c>
      <c r="G315" s="14"/>
      <c r="H315" s="205">
        <v>1</v>
      </c>
      <c r="I315" s="206"/>
      <c r="J315" s="14"/>
      <c r="K315" s="14"/>
      <c r="L315" s="202"/>
      <c r="M315" s="207"/>
      <c r="N315" s="208"/>
      <c r="O315" s="208"/>
      <c r="P315" s="208"/>
      <c r="Q315" s="208"/>
      <c r="R315" s="208"/>
      <c r="S315" s="208"/>
      <c r="T315" s="20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3" t="s">
        <v>173</v>
      </c>
      <c r="AU315" s="203" t="s">
        <v>85</v>
      </c>
      <c r="AV315" s="14" t="s">
        <v>81</v>
      </c>
      <c r="AW315" s="14" t="s">
        <v>33</v>
      </c>
      <c r="AX315" s="14" t="s">
        <v>8</v>
      </c>
      <c r="AY315" s="203" t="s">
        <v>165</v>
      </c>
    </row>
    <row r="316" s="2" customFormat="1" ht="16.5" customHeight="1">
      <c r="A316" s="37"/>
      <c r="B316" s="179"/>
      <c r="C316" s="218" t="s">
        <v>471</v>
      </c>
      <c r="D316" s="218" t="s">
        <v>221</v>
      </c>
      <c r="E316" s="219" t="s">
        <v>472</v>
      </c>
      <c r="F316" s="220" t="s">
        <v>473</v>
      </c>
      <c r="G316" s="221" t="s">
        <v>238</v>
      </c>
      <c r="H316" s="222">
        <v>1</v>
      </c>
      <c r="I316" s="223"/>
      <c r="J316" s="224">
        <f>ROUND(I316*H316,0)</f>
        <v>0</v>
      </c>
      <c r="K316" s="220" t="s">
        <v>171</v>
      </c>
      <c r="L316" s="225"/>
      <c r="M316" s="226" t="s">
        <v>1</v>
      </c>
      <c r="N316" s="227" t="s">
        <v>42</v>
      </c>
      <c r="O316" s="76"/>
      <c r="P316" s="189">
        <f>O316*H316</f>
        <v>0</v>
      </c>
      <c r="Q316" s="189">
        <v>0.00040000000000000002</v>
      </c>
      <c r="R316" s="189">
        <f>Q316*H316</f>
        <v>0.00040000000000000002</v>
      </c>
      <c r="S316" s="189">
        <v>0</v>
      </c>
      <c r="T316" s="19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1" t="s">
        <v>385</v>
      </c>
      <c r="AT316" s="191" t="s">
        <v>221</v>
      </c>
      <c r="AU316" s="191" t="s">
        <v>85</v>
      </c>
      <c r="AY316" s="18" t="s">
        <v>165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8" t="s">
        <v>8</v>
      </c>
      <c r="BK316" s="192">
        <f>ROUND(I316*H316,0)</f>
        <v>0</v>
      </c>
      <c r="BL316" s="18" t="s">
        <v>286</v>
      </c>
      <c r="BM316" s="191" t="s">
        <v>474</v>
      </c>
    </row>
    <row r="317" s="2" customFormat="1" ht="16.5" customHeight="1">
      <c r="A317" s="37"/>
      <c r="B317" s="179"/>
      <c r="C317" s="180" t="s">
        <v>475</v>
      </c>
      <c r="D317" s="180" t="s">
        <v>167</v>
      </c>
      <c r="E317" s="181" t="s">
        <v>476</v>
      </c>
      <c r="F317" s="182" t="s">
        <v>477</v>
      </c>
      <c r="G317" s="183" t="s">
        <v>238</v>
      </c>
      <c r="H317" s="184">
        <v>9</v>
      </c>
      <c r="I317" s="185"/>
      <c r="J317" s="186">
        <f>ROUND(I317*H317,0)</f>
        <v>0</v>
      </c>
      <c r="K317" s="182" t="s">
        <v>171</v>
      </c>
      <c r="L317" s="38"/>
      <c r="M317" s="187" t="s">
        <v>1</v>
      </c>
      <c r="N317" s="188" t="s">
        <v>42</v>
      </c>
      <c r="O317" s="76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1" t="s">
        <v>286</v>
      </c>
      <c r="AT317" s="191" t="s">
        <v>167</v>
      </c>
      <c r="AU317" s="191" t="s">
        <v>85</v>
      </c>
      <c r="AY317" s="18" t="s">
        <v>165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8" t="s">
        <v>8</v>
      </c>
      <c r="BK317" s="192">
        <f>ROUND(I317*H317,0)</f>
        <v>0</v>
      </c>
      <c r="BL317" s="18" t="s">
        <v>286</v>
      </c>
      <c r="BM317" s="191" t="s">
        <v>478</v>
      </c>
    </row>
    <row r="318" s="13" customFormat="1">
      <c r="A318" s="13"/>
      <c r="B318" s="193"/>
      <c r="C318" s="13"/>
      <c r="D318" s="194" t="s">
        <v>173</v>
      </c>
      <c r="E318" s="195" t="s">
        <v>1</v>
      </c>
      <c r="F318" s="196" t="s">
        <v>444</v>
      </c>
      <c r="G318" s="13"/>
      <c r="H318" s="197">
        <v>1</v>
      </c>
      <c r="I318" s="198"/>
      <c r="J318" s="13"/>
      <c r="K318" s="13"/>
      <c r="L318" s="193"/>
      <c r="M318" s="199"/>
      <c r="N318" s="200"/>
      <c r="O318" s="200"/>
      <c r="P318" s="200"/>
      <c r="Q318" s="200"/>
      <c r="R318" s="200"/>
      <c r="S318" s="200"/>
      <c r="T318" s="20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5" t="s">
        <v>173</v>
      </c>
      <c r="AU318" s="195" t="s">
        <v>85</v>
      </c>
      <c r="AV318" s="13" t="s">
        <v>85</v>
      </c>
      <c r="AW318" s="13" t="s">
        <v>33</v>
      </c>
      <c r="AX318" s="13" t="s">
        <v>77</v>
      </c>
      <c r="AY318" s="195" t="s">
        <v>165</v>
      </c>
    </row>
    <row r="319" s="13" customFormat="1">
      <c r="A319" s="13"/>
      <c r="B319" s="193"/>
      <c r="C319" s="13"/>
      <c r="D319" s="194" t="s">
        <v>173</v>
      </c>
      <c r="E319" s="195" t="s">
        <v>1</v>
      </c>
      <c r="F319" s="196" t="s">
        <v>241</v>
      </c>
      <c r="G319" s="13"/>
      <c r="H319" s="197">
        <v>6</v>
      </c>
      <c r="I319" s="198"/>
      <c r="J319" s="13"/>
      <c r="K319" s="13"/>
      <c r="L319" s="193"/>
      <c r="M319" s="199"/>
      <c r="N319" s="200"/>
      <c r="O319" s="200"/>
      <c r="P319" s="200"/>
      <c r="Q319" s="200"/>
      <c r="R319" s="200"/>
      <c r="S319" s="200"/>
      <c r="T319" s="20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5" t="s">
        <v>173</v>
      </c>
      <c r="AU319" s="195" t="s">
        <v>85</v>
      </c>
      <c r="AV319" s="13" t="s">
        <v>85</v>
      </c>
      <c r="AW319" s="13" t="s">
        <v>33</v>
      </c>
      <c r="AX319" s="13" t="s">
        <v>77</v>
      </c>
      <c r="AY319" s="195" t="s">
        <v>165</v>
      </c>
    </row>
    <row r="320" s="13" customFormat="1">
      <c r="A320" s="13"/>
      <c r="B320" s="193"/>
      <c r="C320" s="13"/>
      <c r="D320" s="194" t="s">
        <v>173</v>
      </c>
      <c r="E320" s="195" t="s">
        <v>1</v>
      </c>
      <c r="F320" s="196" t="s">
        <v>479</v>
      </c>
      <c r="G320" s="13"/>
      <c r="H320" s="197">
        <v>2</v>
      </c>
      <c r="I320" s="198"/>
      <c r="J320" s="13"/>
      <c r="K320" s="13"/>
      <c r="L320" s="193"/>
      <c r="M320" s="199"/>
      <c r="N320" s="200"/>
      <c r="O320" s="200"/>
      <c r="P320" s="200"/>
      <c r="Q320" s="200"/>
      <c r="R320" s="200"/>
      <c r="S320" s="200"/>
      <c r="T320" s="20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5" t="s">
        <v>173</v>
      </c>
      <c r="AU320" s="195" t="s">
        <v>85</v>
      </c>
      <c r="AV320" s="13" t="s">
        <v>85</v>
      </c>
      <c r="AW320" s="13" t="s">
        <v>33</v>
      </c>
      <c r="AX320" s="13" t="s">
        <v>77</v>
      </c>
      <c r="AY320" s="195" t="s">
        <v>165</v>
      </c>
    </row>
    <row r="321" s="14" customFormat="1">
      <c r="A321" s="14"/>
      <c r="B321" s="202"/>
      <c r="C321" s="14"/>
      <c r="D321" s="194" t="s">
        <v>173</v>
      </c>
      <c r="E321" s="203" t="s">
        <v>1</v>
      </c>
      <c r="F321" s="204" t="s">
        <v>183</v>
      </c>
      <c r="G321" s="14"/>
      <c r="H321" s="205">
        <v>9</v>
      </c>
      <c r="I321" s="206"/>
      <c r="J321" s="14"/>
      <c r="K321" s="14"/>
      <c r="L321" s="202"/>
      <c r="M321" s="207"/>
      <c r="N321" s="208"/>
      <c r="O321" s="208"/>
      <c r="P321" s="208"/>
      <c r="Q321" s="208"/>
      <c r="R321" s="208"/>
      <c r="S321" s="208"/>
      <c r="T321" s="20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03" t="s">
        <v>173</v>
      </c>
      <c r="AU321" s="203" t="s">
        <v>85</v>
      </c>
      <c r="AV321" s="14" t="s">
        <v>81</v>
      </c>
      <c r="AW321" s="14" t="s">
        <v>33</v>
      </c>
      <c r="AX321" s="14" t="s">
        <v>8</v>
      </c>
      <c r="AY321" s="203" t="s">
        <v>165</v>
      </c>
    </row>
    <row r="322" s="2" customFormat="1" ht="24.15" customHeight="1">
      <c r="A322" s="37"/>
      <c r="B322" s="179"/>
      <c r="C322" s="218" t="s">
        <v>480</v>
      </c>
      <c r="D322" s="218" t="s">
        <v>221</v>
      </c>
      <c r="E322" s="219" t="s">
        <v>481</v>
      </c>
      <c r="F322" s="220" t="s">
        <v>482</v>
      </c>
      <c r="G322" s="221" t="s">
        <v>238</v>
      </c>
      <c r="H322" s="222">
        <v>9</v>
      </c>
      <c r="I322" s="223"/>
      <c r="J322" s="224">
        <f>ROUND(I322*H322,0)</f>
        <v>0</v>
      </c>
      <c r="K322" s="220" t="s">
        <v>171</v>
      </c>
      <c r="L322" s="225"/>
      <c r="M322" s="226" t="s">
        <v>1</v>
      </c>
      <c r="N322" s="227" t="s">
        <v>42</v>
      </c>
      <c r="O322" s="76"/>
      <c r="P322" s="189">
        <f>O322*H322</f>
        <v>0</v>
      </c>
      <c r="Q322" s="189">
        <v>0.00014999999999999999</v>
      </c>
      <c r="R322" s="189">
        <f>Q322*H322</f>
        <v>0.0013499999999999999</v>
      </c>
      <c r="S322" s="189">
        <v>0</v>
      </c>
      <c r="T322" s="190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1" t="s">
        <v>385</v>
      </c>
      <c r="AT322" s="191" t="s">
        <v>221</v>
      </c>
      <c r="AU322" s="191" t="s">
        <v>85</v>
      </c>
      <c r="AY322" s="18" t="s">
        <v>165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8" t="s">
        <v>8</v>
      </c>
      <c r="BK322" s="192">
        <f>ROUND(I322*H322,0)</f>
        <v>0</v>
      </c>
      <c r="BL322" s="18" t="s">
        <v>286</v>
      </c>
      <c r="BM322" s="191" t="s">
        <v>483</v>
      </c>
    </row>
    <row r="323" s="2" customFormat="1" ht="21.75" customHeight="1">
      <c r="A323" s="37"/>
      <c r="B323" s="179"/>
      <c r="C323" s="180" t="s">
        <v>484</v>
      </c>
      <c r="D323" s="180" t="s">
        <v>167</v>
      </c>
      <c r="E323" s="181" t="s">
        <v>485</v>
      </c>
      <c r="F323" s="182" t="s">
        <v>486</v>
      </c>
      <c r="G323" s="183" t="s">
        <v>238</v>
      </c>
      <c r="H323" s="184">
        <v>9</v>
      </c>
      <c r="I323" s="185"/>
      <c r="J323" s="186">
        <f>ROUND(I323*H323,0)</f>
        <v>0</v>
      </c>
      <c r="K323" s="182" t="s">
        <v>171</v>
      </c>
      <c r="L323" s="38"/>
      <c r="M323" s="187" t="s">
        <v>1</v>
      </c>
      <c r="N323" s="188" t="s">
        <v>42</v>
      </c>
      <c r="O323" s="76"/>
      <c r="P323" s="189">
        <f>O323*H323</f>
        <v>0</v>
      </c>
      <c r="Q323" s="189">
        <v>0</v>
      </c>
      <c r="R323" s="189">
        <f>Q323*H323</f>
        <v>0</v>
      </c>
      <c r="S323" s="189">
        <v>0</v>
      </c>
      <c r="T323" s="190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1" t="s">
        <v>286</v>
      </c>
      <c r="AT323" s="191" t="s">
        <v>167</v>
      </c>
      <c r="AU323" s="191" t="s">
        <v>85</v>
      </c>
      <c r="AY323" s="18" t="s">
        <v>165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8" t="s">
        <v>8</v>
      </c>
      <c r="BK323" s="192">
        <f>ROUND(I323*H323,0)</f>
        <v>0</v>
      </c>
      <c r="BL323" s="18" t="s">
        <v>286</v>
      </c>
      <c r="BM323" s="191" t="s">
        <v>487</v>
      </c>
    </row>
    <row r="324" s="13" customFormat="1">
      <c r="A324" s="13"/>
      <c r="B324" s="193"/>
      <c r="C324" s="13"/>
      <c r="D324" s="194" t="s">
        <v>173</v>
      </c>
      <c r="E324" s="195" t="s">
        <v>1</v>
      </c>
      <c r="F324" s="196" t="s">
        <v>444</v>
      </c>
      <c r="G324" s="13"/>
      <c r="H324" s="197">
        <v>1</v>
      </c>
      <c r="I324" s="198"/>
      <c r="J324" s="13"/>
      <c r="K324" s="13"/>
      <c r="L324" s="193"/>
      <c r="M324" s="199"/>
      <c r="N324" s="200"/>
      <c r="O324" s="200"/>
      <c r="P324" s="200"/>
      <c r="Q324" s="200"/>
      <c r="R324" s="200"/>
      <c r="S324" s="200"/>
      <c r="T324" s="20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5" t="s">
        <v>173</v>
      </c>
      <c r="AU324" s="195" t="s">
        <v>85</v>
      </c>
      <c r="AV324" s="13" t="s">
        <v>85</v>
      </c>
      <c r="AW324" s="13" t="s">
        <v>33</v>
      </c>
      <c r="AX324" s="13" t="s">
        <v>77</v>
      </c>
      <c r="AY324" s="195" t="s">
        <v>165</v>
      </c>
    </row>
    <row r="325" s="13" customFormat="1">
      <c r="A325" s="13"/>
      <c r="B325" s="193"/>
      <c r="C325" s="13"/>
      <c r="D325" s="194" t="s">
        <v>173</v>
      </c>
      <c r="E325" s="195" t="s">
        <v>1</v>
      </c>
      <c r="F325" s="196" t="s">
        <v>241</v>
      </c>
      <c r="G325" s="13"/>
      <c r="H325" s="197">
        <v>6</v>
      </c>
      <c r="I325" s="198"/>
      <c r="J325" s="13"/>
      <c r="K325" s="13"/>
      <c r="L325" s="193"/>
      <c r="M325" s="199"/>
      <c r="N325" s="200"/>
      <c r="O325" s="200"/>
      <c r="P325" s="200"/>
      <c r="Q325" s="200"/>
      <c r="R325" s="200"/>
      <c r="S325" s="200"/>
      <c r="T325" s="20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5" t="s">
        <v>173</v>
      </c>
      <c r="AU325" s="195" t="s">
        <v>85</v>
      </c>
      <c r="AV325" s="13" t="s">
        <v>85</v>
      </c>
      <c r="AW325" s="13" t="s">
        <v>33</v>
      </c>
      <c r="AX325" s="13" t="s">
        <v>77</v>
      </c>
      <c r="AY325" s="195" t="s">
        <v>165</v>
      </c>
    </row>
    <row r="326" s="13" customFormat="1">
      <c r="A326" s="13"/>
      <c r="B326" s="193"/>
      <c r="C326" s="13"/>
      <c r="D326" s="194" t="s">
        <v>173</v>
      </c>
      <c r="E326" s="195" t="s">
        <v>1</v>
      </c>
      <c r="F326" s="196" t="s">
        <v>479</v>
      </c>
      <c r="G326" s="13"/>
      <c r="H326" s="197">
        <v>2</v>
      </c>
      <c r="I326" s="198"/>
      <c r="J326" s="13"/>
      <c r="K326" s="13"/>
      <c r="L326" s="193"/>
      <c r="M326" s="199"/>
      <c r="N326" s="200"/>
      <c r="O326" s="200"/>
      <c r="P326" s="200"/>
      <c r="Q326" s="200"/>
      <c r="R326" s="200"/>
      <c r="S326" s="200"/>
      <c r="T326" s="20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5" t="s">
        <v>173</v>
      </c>
      <c r="AU326" s="195" t="s">
        <v>85</v>
      </c>
      <c r="AV326" s="13" t="s">
        <v>85</v>
      </c>
      <c r="AW326" s="13" t="s">
        <v>33</v>
      </c>
      <c r="AX326" s="13" t="s">
        <v>77</v>
      </c>
      <c r="AY326" s="195" t="s">
        <v>165</v>
      </c>
    </row>
    <row r="327" s="14" customFormat="1">
      <c r="A327" s="14"/>
      <c r="B327" s="202"/>
      <c r="C327" s="14"/>
      <c r="D327" s="194" t="s">
        <v>173</v>
      </c>
      <c r="E327" s="203" t="s">
        <v>1</v>
      </c>
      <c r="F327" s="204" t="s">
        <v>183</v>
      </c>
      <c r="G327" s="14"/>
      <c r="H327" s="205">
        <v>9</v>
      </c>
      <c r="I327" s="206"/>
      <c r="J327" s="14"/>
      <c r="K327" s="14"/>
      <c r="L327" s="202"/>
      <c r="M327" s="207"/>
      <c r="N327" s="208"/>
      <c r="O327" s="208"/>
      <c r="P327" s="208"/>
      <c r="Q327" s="208"/>
      <c r="R327" s="208"/>
      <c r="S327" s="208"/>
      <c r="T327" s="20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3" t="s">
        <v>173</v>
      </c>
      <c r="AU327" s="203" t="s">
        <v>85</v>
      </c>
      <c r="AV327" s="14" t="s">
        <v>81</v>
      </c>
      <c r="AW327" s="14" t="s">
        <v>33</v>
      </c>
      <c r="AX327" s="14" t="s">
        <v>8</v>
      </c>
      <c r="AY327" s="203" t="s">
        <v>165</v>
      </c>
    </row>
    <row r="328" s="2" customFormat="1" ht="16.5" customHeight="1">
      <c r="A328" s="37"/>
      <c r="B328" s="179"/>
      <c r="C328" s="218" t="s">
        <v>488</v>
      </c>
      <c r="D328" s="218" t="s">
        <v>221</v>
      </c>
      <c r="E328" s="219" t="s">
        <v>489</v>
      </c>
      <c r="F328" s="220" t="s">
        <v>490</v>
      </c>
      <c r="G328" s="221" t="s">
        <v>238</v>
      </c>
      <c r="H328" s="222">
        <v>9</v>
      </c>
      <c r="I328" s="223"/>
      <c r="J328" s="224">
        <f>ROUND(I328*H328,0)</f>
        <v>0</v>
      </c>
      <c r="K328" s="220" t="s">
        <v>171</v>
      </c>
      <c r="L328" s="225"/>
      <c r="M328" s="226" t="s">
        <v>1</v>
      </c>
      <c r="N328" s="227" t="s">
        <v>42</v>
      </c>
      <c r="O328" s="76"/>
      <c r="P328" s="189">
        <f>O328*H328</f>
        <v>0</v>
      </c>
      <c r="Q328" s="189">
        <v>0.0022000000000000001</v>
      </c>
      <c r="R328" s="189">
        <f>Q328*H328</f>
        <v>0.019800000000000002</v>
      </c>
      <c r="S328" s="189">
        <v>0</v>
      </c>
      <c r="T328" s="190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1" t="s">
        <v>385</v>
      </c>
      <c r="AT328" s="191" t="s">
        <v>221</v>
      </c>
      <c r="AU328" s="191" t="s">
        <v>85</v>
      </c>
      <c r="AY328" s="18" t="s">
        <v>165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8" t="s">
        <v>8</v>
      </c>
      <c r="BK328" s="192">
        <f>ROUND(I328*H328,0)</f>
        <v>0</v>
      </c>
      <c r="BL328" s="18" t="s">
        <v>286</v>
      </c>
      <c r="BM328" s="191" t="s">
        <v>491</v>
      </c>
    </row>
    <row r="329" s="2" customFormat="1" ht="24.15" customHeight="1">
      <c r="A329" s="37"/>
      <c r="B329" s="179"/>
      <c r="C329" s="180" t="s">
        <v>492</v>
      </c>
      <c r="D329" s="180" t="s">
        <v>167</v>
      </c>
      <c r="E329" s="181" t="s">
        <v>493</v>
      </c>
      <c r="F329" s="182" t="s">
        <v>494</v>
      </c>
      <c r="G329" s="183" t="s">
        <v>186</v>
      </c>
      <c r="H329" s="184">
        <v>0.28199999999999997</v>
      </c>
      <c r="I329" s="185"/>
      <c r="J329" s="186">
        <f>ROUND(I329*H329,0)</f>
        <v>0</v>
      </c>
      <c r="K329" s="182" t="s">
        <v>171</v>
      </c>
      <c r="L329" s="38"/>
      <c r="M329" s="187" t="s">
        <v>1</v>
      </c>
      <c r="N329" s="188" t="s">
        <v>42</v>
      </c>
      <c r="O329" s="76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1" t="s">
        <v>286</v>
      </c>
      <c r="AT329" s="191" t="s">
        <v>167</v>
      </c>
      <c r="AU329" s="191" t="s">
        <v>85</v>
      </c>
      <c r="AY329" s="18" t="s">
        <v>165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8" t="s">
        <v>8</v>
      </c>
      <c r="BK329" s="192">
        <f>ROUND(I329*H329,0)</f>
        <v>0</v>
      </c>
      <c r="BL329" s="18" t="s">
        <v>286</v>
      </c>
      <c r="BM329" s="191" t="s">
        <v>495</v>
      </c>
    </row>
    <row r="330" s="12" customFormat="1" ht="22.8" customHeight="1">
      <c r="A330" s="12"/>
      <c r="B330" s="166"/>
      <c r="C330" s="12"/>
      <c r="D330" s="167" t="s">
        <v>76</v>
      </c>
      <c r="E330" s="177" t="s">
        <v>496</v>
      </c>
      <c r="F330" s="177" t="s">
        <v>497</v>
      </c>
      <c r="G330" s="12"/>
      <c r="H330" s="12"/>
      <c r="I330" s="169"/>
      <c r="J330" s="178">
        <f>BK330</f>
        <v>0</v>
      </c>
      <c r="K330" s="12"/>
      <c r="L330" s="166"/>
      <c r="M330" s="171"/>
      <c r="N330" s="172"/>
      <c r="O330" s="172"/>
      <c r="P330" s="173">
        <f>SUM(P331:P341)</f>
        <v>0</v>
      </c>
      <c r="Q330" s="172"/>
      <c r="R330" s="173">
        <f>SUM(R331:R341)</f>
        <v>0.39067559999999996</v>
      </c>
      <c r="S330" s="172"/>
      <c r="T330" s="174">
        <f>SUM(T331:T341)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167" t="s">
        <v>85</v>
      </c>
      <c r="AT330" s="175" t="s">
        <v>76</v>
      </c>
      <c r="AU330" s="175" t="s">
        <v>8</v>
      </c>
      <c r="AY330" s="167" t="s">
        <v>165</v>
      </c>
      <c r="BK330" s="176">
        <f>SUM(BK331:BK341)</f>
        <v>0</v>
      </c>
    </row>
    <row r="331" s="2" customFormat="1" ht="16.5" customHeight="1">
      <c r="A331" s="37"/>
      <c r="B331" s="179"/>
      <c r="C331" s="180" t="s">
        <v>498</v>
      </c>
      <c r="D331" s="180" t="s">
        <v>167</v>
      </c>
      <c r="E331" s="181" t="s">
        <v>499</v>
      </c>
      <c r="F331" s="182" t="s">
        <v>500</v>
      </c>
      <c r="G331" s="183" t="s">
        <v>202</v>
      </c>
      <c r="H331" s="184">
        <v>12.6</v>
      </c>
      <c r="I331" s="185"/>
      <c r="J331" s="186">
        <f>ROUND(I331*H331,0)</f>
        <v>0</v>
      </c>
      <c r="K331" s="182" t="s">
        <v>171</v>
      </c>
      <c r="L331" s="38"/>
      <c r="M331" s="187" t="s">
        <v>1</v>
      </c>
      <c r="N331" s="188" t="s">
        <v>42</v>
      </c>
      <c r="O331" s="76"/>
      <c r="P331" s="189">
        <f>O331*H331</f>
        <v>0</v>
      </c>
      <c r="Q331" s="189">
        <v>0.00029999999999999997</v>
      </c>
      <c r="R331" s="189">
        <f>Q331*H331</f>
        <v>0.0037799999999999995</v>
      </c>
      <c r="S331" s="189">
        <v>0</v>
      </c>
      <c r="T331" s="190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1" t="s">
        <v>286</v>
      </c>
      <c r="AT331" s="191" t="s">
        <v>167</v>
      </c>
      <c r="AU331" s="191" t="s">
        <v>85</v>
      </c>
      <c r="AY331" s="18" t="s">
        <v>165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8" t="s">
        <v>8</v>
      </c>
      <c r="BK331" s="192">
        <f>ROUND(I331*H331,0)</f>
        <v>0</v>
      </c>
      <c r="BL331" s="18" t="s">
        <v>286</v>
      </c>
      <c r="BM331" s="191" t="s">
        <v>501</v>
      </c>
    </row>
    <row r="332" s="13" customFormat="1">
      <c r="A332" s="13"/>
      <c r="B332" s="193"/>
      <c r="C332" s="13"/>
      <c r="D332" s="194" t="s">
        <v>173</v>
      </c>
      <c r="E332" s="195" t="s">
        <v>1</v>
      </c>
      <c r="F332" s="196" t="s">
        <v>126</v>
      </c>
      <c r="G332" s="13"/>
      <c r="H332" s="197">
        <v>12.6</v>
      </c>
      <c r="I332" s="198"/>
      <c r="J332" s="13"/>
      <c r="K332" s="13"/>
      <c r="L332" s="193"/>
      <c r="M332" s="199"/>
      <c r="N332" s="200"/>
      <c r="O332" s="200"/>
      <c r="P332" s="200"/>
      <c r="Q332" s="200"/>
      <c r="R332" s="200"/>
      <c r="S332" s="200"/>
      <c r="T332" s="20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5" t="s">
        <v>173</v>
      </c>
      <c r="AU332" s="195" t="s">
        <v>85</v>
      </c>
      <c r="AV332" s="13" t="s">
        <v>85</v>
      </c>
      <c r="AW332" s="13" t="s">
        <v>33</v>
      </c>
      <c r="AX332" s="13" t="s">
        <v>8</v>
      </c>
      <c r="AY332" s="195" t="s">
        <v>165</v>
      </c>
    </row>
    <row r="333" s="2" customFormat="1" ht="24.15" customHeight="1">
      <c r="A333" s="37"/>
      <c r="B333" s="179"/>
      <c r="C333" s="180" t="s">
        <v>502</v>
      </c>
      <c r="D333" s="180" t="s">
        <v>167</v>
      </c>
      <c r="E333" s="181" t="s">
        <v>503</v>
      </c>
      <c r="F333" s="182" t="s">
        <v>504</v>
      </c>
      <c r="G333" s="183" t="s">
        <v>304</v>
      </c>
      <c r="H333" s="184">
        <v>12.6</v>
      </c>
      <c r="I333" s="185"/>
      <c r="J333" s="186">
        <f>ROUND(I333*H333,0)</f>
        <v>0</v>
      </c>
      <c r="K333" s="182" t="s">
        <v>171</v>
      </c>
      <c r="L333" s="38"/>
      <c r="M333" s="187" t="s">
        <v>1</v>
      </c>
      <c r="N333" s="188" t="s">
        <v>42</v>
      </c>
      <c r="O333" s="76"/>
      <c r="P333" s="189">
        <f>O333*H333</f>
        <v>0</v>
      </c>
      <c r="Q333" s="189">
        <v>0.00058399999999999999</v>
      </c>
      <c r="R333" s="189">
        <f>Q333*H333</f>
        <v>0.0073583999999999993</v>
      </c>
      <c r="S333" s="189">
        <v>0</v>
      </c>
      <c r="T333" s="190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1" t="s">
        <v>286</v>
      </c>
      <c r="AT333" s="191" t="s">
        <v>167</v>
      </c>
      <c r="AU333" s="191" t="s">
        <v>85</v>
      </c>
      <c r="AY333" s="18" t="s">
        <v>165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8" t="s">
        <v>8</v>
      </c>
      <c r="BK333" s="192">
        <f>ROUND(I333*H333,0)</f>
        <v>0</v>
      </c>
      <c r="BL333" s="18" t="s">
        <v>286</v>
      </c>
      <c r="BM333" s="191" t="s">
        <v>505</v>
      </c>
    </row>
    <row r="334" s="13" customFormat="1">
      <c r="A334" s="13"/>
      <c r="B334" s="193"/>
      <c r="C334" s="13"/>
      <c r="D334" s="194" t="s">
        <v>173</v>
      </c>
      <c r="E334" s="195" t="s">
        <v>1</v>
      </c>
      <c r="F334" s="196" t="s">
        <v>126</v>
      </c>
      <c r="G334" s="13"/>
      <c r="H334" s="197">
        <v>12.6</v>
      </c>
      <c r="I334" s="198"/>
      <c r="J334" s="13"/>
      <c r="K334" s="13"/>
      <c r="L334" s="193"/>
      <c r="M334" s="199"/>
      <c r="N334" s="200"/>
      <c r="O334" s="200"/>
      <c r="P334" s="200"/>
      <c r="Q334" s="200"/>
      <c r="R334" s="200"/>
      <c r="S334" s="200"/>
      <c r="T334" s="20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5" t="s">
        <v>173</v>
      </c>
      <c r="AU334" s="195" t="s">
        <v>85</v>
      </c>
      <c r="AV334" s="13" t="s">
        <v>85</v>
      </c>
      <c r="AW334" s="13" t="s">
        <v>33</v>
      </c>
      <c r="AX334" s="13" t="s">
        <v>8</v>
      </c>
      <c r="AY334" s="195" t="s">
        <v>165</v>
      </c>
    </row>
    <row r="335" s="2" customFormat="1" ht="37.8" customHeight="1">
      <c r="A335" s="37"/>
      <c r="B335" s="179"/>
      <c r="C335" s="180" t="s">
        <v>506</v>
      </c>
      <c r="D335" s="180" t="s">
        <v>167</v>
      </c>
      <c r="E335" s="181" t="s">
        <v>507</v>
      </c>
      <c r="F335" s="182" t="s">
        <v>508</v>
      </c>
      <c r="G335" s="183" t="s">
        <v>202</v>
      </c>
      <c r="H335" s="184">
        <v>12.6</v>
      </c>
      <c r="I335" s="185"/>
      <c r="J335" s="186">
        <f>ROUND(I335*H335,0)</f>
        <v>0</v>
      </c>
      <c r="K335" s="182" t="s">
        <v>171</v>
      </c>
      <c r="L335" s="38"/>
      <c r="M335" s="187" t="s">
        <v>1</v>
      </c>
      <c r="N335" s="188" t="s">
        <v>42</v>
      </c>
      <c r="O335" s="76"/>
      <c r="P335" s="189">
        <f>O335*H335</f>
        <v>0</v>
      </c>
      <c r="Q335" s="189">
        <v>0.0068900000000000003</v>
      </c>
      <c r="R335" s="189">
        <f>Q335*H335</f>
        <v>0.086814000000000002</v>
      </c>
      <c r="S335" s="189">
        <v>0</v>
      </c>
      <c r="T335" s="190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1" t="s">
        <v>286</v>
      </c>
      <c r="AT335" s="191" t="s">
        <v>167</v>
      </c>
      <c r="AU335" s="191" t="s">
        <v>85</v>
      </c>
      <c r="AY335" s="18" t="s">
        <v>165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8" t="s">
        <v>8</v>
      </c>
      <c r="BK335" s="192">
        <f>ROUND(I335*H335,0)</f>
        <v>0</v>
      </c>
      <c r="BL335" s="18" t="s">
        <v>286</v>
      </c>
      <c r="BM335" s="191" t="s">
        <v>509</v>
      </c>
    </row>
    <row r="336" s="13" customFormat="1">
      <c r="A336" s="13"/>
      <c r="B336" s="193"/>
      <c r="C336" s="13"/>
      <c r="D336" s="194" t="s">
        <v>173</v>
      </c>
      <c r="E336" s="195" t="s">
        <v>1</v>
      </c>
      <c r="F336" s="196" t="s">
        <v>126</v>
      </c>
      <c r="G336" s="13"/>
      <c r="H336" s="197">
        <v>12.6</v>
      </c>
      <c r="I336" s="198"/>
      <c r="J336" s="13"/>
      <c r="K336" s="13"/>
      <c r="L336" s="193"/>
      <c r="M336" s="199"/>
      <c r="N336" s="200"/>
      <c r="O336" s="200"/>
      <c r="P336" s="200"/>
      <c r="Q336" s="200"/>
      <c r="R336" s="200"/>
      <c r="S336" s="200"/>
      <c r="T336" s="20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5" t="s">
        <v>173</v>
      </c>
      <c r="AU336" s="195" t="s">
        <v>85</v>
      </c>
      <c r="AV336" s="13" t="s">
        <v>85</v>
      </c>
      <c r="AW336" s="13" t="s">
        <v>33</v>
      </c>
      <c r="AX336" s="13" t="s">
        <v>8</v>
      </c>
      <c r="AY336" s="195" t="s">
        <v>165</v>
      </c>
    </row>
    <row r="337" s="2" customFormat="1" ht="33" customHeight="1">
      <c r="A337" s="37"/>
      <c r="B337" s="179"/>
      <c r="C337" s="218" t="s">
        <v>510</v>
      </c>
      <c r="D337" s="218" t="s">
        <v>221</v>
      </c>
      <c r="E337" s="219" t="s">
        <v>511</v>
      </c>
      <c r="F337" s="220" t="s">
        <v>512</v>
      </c>
      <c r="G337" s="221" t="s">
        <v>202</v>
      </c>
      <c r="H337" s="222">
        <v>15.246</v>
      </c>
      <c r="I337" s="223"/>
      <c r="J337" s="224">
        <f>ROUND(I337*H337,0)</f>
        <v>0</v>
      </c>
      <c r="K337" s="220" t="s">
        <v>171</v>
      </c>
      <c r="L337" s="225"/>
      <c r="M337" s="226" t="s">
        <v>1</v>
      </c>
      <c r="N337" s="227" t="s">
        <v>42</v>
      </c>
      <c r="O337" s="76"/>
      <c r="P337" s="189">
        <f>O337*H337</f>
        <v>0</v>
      </c>
      <c r="Q337" s="189">
        <v>0.019199999999999998</v>
      </c>
      <c r="R337" s="189">
        <f>Q337*H337</f>
        <v>0.29272319999999996</v>
      </c>
      <c r="S337" s="189">
        <v>0</v>
      </c>
      <c r="T337" s="190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1" t="s">
        <v>385</v>
      </c>
      <c r="AT337" s="191" t="s">
        <v>221</v>
      </c>
      <c r="AU337" s="191" t="s">
        <v>85</v>
      </c>
      <c r="AY337" s="18" t="s">
        <v>165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8" t="s">
        <v>8</v>
      </c>
      <c r="BK337" s="192">
        <f>ROUND(I337*H337,0)</f>
        <v>0</v>
      </c>
      <c r="BL337" s="18" t="s">
        <v>286</v>
      </c>
      <c r="BM337" s="191" t="s">
        <v>513</v>
      </c>
    </row>
    <row r="338" s="13" customFormat="1">
      <c r="A338" s="13"/>
      <c r="B338" s="193"/>
      <c r="C338" s="13"/>
      <c r="D338" s="194" t="s">
        <v>173</v>
      </c>
      <c r="E338" s="195" t="s">
        <v>1</v>
      </c>
      <c r="F338" s="196" t="s">
        <v>514</v>
      </c>
      <c r="G338" s="13"/>
      <c r="H338" s="197">
        <v>13.859999999999999</v>
      </c>
      <c r="I338" s="198"/>
      <c r="J338" s="13"/>
      <c r="K338" s="13"/>
      <c r="L338" s="193"/>
      <c r="M338" s="199"/>
      <c r="N338" s="200"/>
      <c r="O338" s="200"/>
      <c r="P338" s="200"/>
      <c r="Q338" s="200"/>
      <c r="R338" s="200"/>
      <c r="S338" s="200"/>
      <c r="T338" s="20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5" t="s">
        <v>173</v>
      </c>
      <c r="AU338" s="195" t="s">
        <v>85</v>
      </c>
      <c r="AV338" s="13" t="s">
        <v>85</v>
      </c>
      <c r="AW338" s="13" t="s">
        <v>33</v>
      </c>
      <c r="AX338" s="13" t="s">
        <v>77</v>
      </c>
      <c r="AY338" s="195" t="s">
        <v>165</v>
      </c>
    </row>
    <row r="339" s="13" customFormat="1">
      <c r="A339" s="13"/>
      <c r="B339" s="193"/>
      <c r="C339" s="13"/>
      <c r="D339" s="194" t="s">
        <v>173</v>
      </c>
      <c r="E339" s="195" t="s">
        <v>1</v>
      </c>
      <c r="F339" s="196" t="s">
        <v>515</v>
      </c>
      <c r="G339" s="13"/>
      <c r="H339" s="197">
        <v>1.3859999999999999</v>
      </c>
      <c r="I339" s="198"/>
      <c r="J339" s="13"/>
      <c r="K339" s="13"/>
      <c r="L339" s="193"/>
      <c r="M339" s="199"/>
      <c r="N339" s="200"/>
      <c r="O339" s="200"/>
      <c r="P339" s="200"/>
      <c r="Q339" s="200"/>
      <c r="R339" s="200"/>
      <c r="S339" s="200"/>
      <c r="T339" s="20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5" t="s">
        <v>173</v>
      </c>
      <c r="AU339" s="195" t="s">
        <v>85</v>
      </c>
      <c r="AV339" s="13" t="s">
        <v>85</v>
      </c>
      <c r="AW339" s="13" t="s">
        <v>33</v>
      </c>
      <c r="AX339" s="13" t="s">
        <v>77</v>
      </c>
      <c r="AY339" s="195" t="s">
        <v>165</v>
      </c>
    </row>
    <row r="340" s="14" customFormat="1">
      <c r="A340" s="14"/>
      <c r="B340" s="202"/>
      <c r="C340" s="14"/>
      <c r="D340" s="194" t="s">
        <v>173</v>
      </c>
      <c r="E340" s="203" t="s">
        <v>1</v>
      </c>
      <c r="F340" s="204" t="s">
        <v>183</v>
      </c>
      <c r="G340" s="14"/>
      <c r="H340" s="205">
        <v>15.245999999999999</v>
      </c>
      <c r="I340" s="206"/>
      <c r="J340" s="14"/>
      <c r="K340" s="14"/>
      <c r="L340" s="202"/>
      <c r="M340" s="207"/>
      <c r="N340" s="208"/>
      <c r="O340" s="208"/>
      <c r="P340" s="208"/>
      <c r="Q340" s="208"/>
      <c r="R340" s="208"/>
      <c r="S340" s="208"/>
      <c r="T340" s="20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3" t="s">
        <v>173</v>
      </c>
      <c r="AU340" s="203" t="s">
        <v>85</v>
      </c>
      <c r="AV340" s="14" t="s">
        <v>81</v>
      </c>
      <c r="AW340" s="14" t="s">
        <v>33</v>
      </c>
      <c r="AX340" s="14" t="s">
        <v>8</v>
      </c>
      <c r="AY340" s="203" t="s">
        <v>165</v>
      </c>
    </row>
    <row r="341" s="2" customFormat="1" ht="24.15" customHeight="1">
      <c r="A341" s="37"/>
      <c r="B341" s="179"/>
      <c r="C341" s="180" t="s">
        <v>516</v>
      </c>
      <c r="D341" s="180" t="s">
        <v>167</v>
      </c>
      <c r="E341" s="181" t="s">
        <v>517</v>
      </c>
      <c r="F341" s="182" t="s">
        <v>518</v>
      </c>
      <c r="G341" s="183" t="s">
        <v>186</v>
      </c>
      <c r="H341" s="184">
        <v>0.39100000000000001</v>
      </c>
      <c r="I341" s="185"/>
      <c r="J341" s="186">
        <f>ROUND(I341*H341,0)</f>
        <v>0</v>
      </c>
      <c r="K341" s="182" t="s">
        <v>171</v>
      </c>
      <c r="L341" s="38"/>
      <c r="M341" s="187" t="s">
        <v>1</v>
      </c>
      <c r="N341" s="188" t="s">
        <v>42</v>
      </c>
      <c r="O341" s="76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1" t="s">
        <v>286</v>
      </c>
      <c r="AT341" s="191" t="s">
        <v>167</v>
      </c>
      <c r="AU341" s="191" t="s">
        <v>85</v>
      </c>
      <c r="AY341" s="18" t="s">
        <v>165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8" t="s">
        <v>8</v>
      </c>
      <c r="BK341" s="192">
        <f>ROUND(I341*H341,0)</f>
        <v>0</v>
      </c>
      <c r="BL341" s="18" t="s">
        <v>286</v>
      </c>
      <c r="BM341" s="191" t="s">
        <v>519</v>
      </c>
    </row>
    <row r="342" s="12" customFormat="1" ht="22.8" customHeight="1">
      <c r="A342" s="12"/>
      <c r="B342" s="166"/>
      <c r="C342" s="12"/>
      <c r="D342" s="167" t="s">
        <v>76</v>
      </c>
      <c r="E342" s="177" t="s">
        <v>520</v>
      </c>
      <c r="F342" s="177" t="s">
        <v>521</v>
      </c>
      <c r="G342" s="12"/>
      <c r="H342" s="12"/>
      <c r="I342" s="169"/>
      <c r="J342" s="178">
        <f>BK342</f>
        <v>0</v>
      </c>
      <c r="K342" s="12"/>
      <c r="L342" s="166"/>
      <c r="M342" s="171"/>
      <c r="N342" s="172"/>
      <c r="O342" s="172"/>
      <c r="P342" s="173">
        <f>SUM(P343:P364)</f>
        <v>0</v>
      </c>
      <c r="Q342" s="172"/>
      <c r="R342" s="173">
        <f>SUM(R343:R364)</f>
        <v>1.1460314838999999</v>
      </c>
      <c r="S342" s="172"/>
      <c r="T342" s="174">
        <f>SUM(T343:T364)</f>
        <v>1.2070000000000001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67" t="s">
        <v>85</v>
      </c>
      <c r="AT342" s="175" t="s">
        <v>76</v>
      </c>
      <c r="AU342" s="175" t="s">
        <v>8</v>
      </c>
      <c r="AY342" s="167" t="s">
        <v>165</v>
      </c>
      <c r="BK342" s="176">
        <f>SUM(BK343:BK364)</f>
        <v>0</v>
      </c>
    </row>
    <row r="343" s="2" customFormat="1" ht="21.75" customHeight="1">
      <c r="A343" s="37"/>
      <c r="B343" s="179"/>
      <c r="C343" s="180" t="s">
        <v>522</v>
      </c>
      <c r="D343" s="180" t="s">
        <v>167</v>
      </c>
      <c r="E343" s="181" t="s">
        <v>523</v>
      </c>
      <c r="F343" s="182" t="s">
        <v>524</v>
      </c>
      <c r="G343" s="183" t="s">
        <v>202</v>
      </c>
      <c r="H343" s="184">
        <v>334.89999999999998</v>
      </c>
      <c r="I343" s="185"/>
      <c r="J343" s="186">
        <f>ROUND(I343*H343,0)</f>
        <v>0</v>
      </c>
      <c r="K343" s="182" t="s">
        <v>171</v>
      </c>
      <c r="L343" s="38"/>
      <c r="M343" s="187" t="s">
        <v>1</v>
      </c>
      <c r="N343" s="188" t="s">
        <v>42</v>
      </c>
      <c r="O343" s="76"/>
      <c r="P343" s="189">
        <f>O343*H343</f>
        <v>0</v>
      </c>
      <c r="Q343" s="189">
        <v>5.7599999999999997E-07</v>
      </c>
      <c r="R343" s="189">
        <f>Q343*H343</f>
        <v>0.00019290239999999998</v>
      </c>
      <c r="S343" s="189">
        <v>0</v>
      </c>
      <c r="T343" s="190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1" t="s">
        <v>286</v>
      </c>
      <c r="AT343" s="191" t="s">
        <v>167</v>
      </c>
      <c r="AU343" s="191" t="s">
        <v>85</v>
      </c>
      <c r="AY343" s="18" t="s">
        <v>165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8" t="s">
        <v>8</v>
      </c>
      <c r="BK343" s="192">
        <f>ROUND(I343*H343,0)</f>
        <v>0</v>
      </c>
      <c r="BL343" s="18" t="s">
        <v>286</v>
      </c>
      <c r="BM343" s="191" t="s">
        <v>525</v>
      </c>
    </row>
    <row r="344" s="13" customFormat="1">
      <c r="A344" s="13"/>
      <c r="B344" s="193"/>
      <c r="C344" s="13"/>
      <c r="D344" s="194" t="s">
        <v>173</v>
      </c>
      <c r="E344" s="195" t="s">
        <v>1</v>
      </c>
      <c r="F344" s="196" t="s">
        <v>526</v>
      </c>
      <c r="G344" s="13"/>
      <c r="H344" s="197">
        <v>334.89999999999998</v>
      </c>
      <c r="I344" s="198"/>
      <c r="J344" s="13"/>
      <c r="K344" s="13"/>
      <c r="L344" s="193"/>
      <c r="M344" s="199"/>
      <c r="N344" s="200"/>
      <c r="O344" s="200"/>
      <c r="P344" s="200"/>
      <c r="Q344" s="200"/>
      <c r="R344" s="200"/>
      <c r="S344" s="200"/>
      <c r="T344" s="20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5" t="s">
        <v>173</v>
      </c>
      <c r="AU344" s="195" t="s">
        <v>85</v>
      </c>
      <c r="AV344" s="13" t="s">
        <v>85</v>
      </c>
      <c r="AW344" s="13" t="s">
        <v>33</v>
      </c>
      <c r="AX344" s="13" t="s">
        <v>8</v>
      </c>
      <c r="AY344" s="195" t="s">
        <v>165</v>
      </c>
    </row>
    <row r="345" s="2" customFormat="1" ht="16.5" customHeight="1">
      <c r="A345" s="37"/>
      <c r="B345" s="179"/>
      <c r="C345" s="180" t="s">
        <v>527</v>
      </c>
      <c r="D345" s="180" t="s">
        <v>167</v>
      </c>
      <c r="E345" s="181" t="s">
        <v>528</v>
      </c>
      <c r="F345" s="182" t="s">
        <v>529</v>
      </c>
      <c r="G345" s="183" t="s">
        <v>202</v>
      </c>
      <c r="H345" s="184">
        <v>334.89999999999998</v>
      </c>
      <c r="I345" s="185"/>
      <c r="J345" s="186">
        <f>ROUND(I345*H345,0)</f>
        <v>0</v>
      </c>
      <c r="K345" s="182" t="s">
        <v>171</v>
      </c>
      <c r="L345" s="38"/>
      <c r="M345" s="187" t="s">
        <v>1</v>
      </c>
      <c r="N345" s="188" t="s">
        <v>42</v>
      </c>
      <c r="O345" s="76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1" t="s">
        <v>286</v>
      </c>
      <c r="AT345" s="191" t="s">
        <v>167</v>
      </c>
      <c r="AU345" s="191" t="s">
        <v>85</v>
      </c>
      <c r="AY345" s="18" t="s">
        <v>165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8" t="s">
        <v>8</v>
      </c>
      <c r="BK345" s="192">
        <f>ROUND(I345*H345,0)</f>
        <v>0</v>
      </c>
      <c r="BL345" s="18" t="s">
        <v>286</v>
      </c>
      <c r="BM345" s="191" t="s">
        <v>530</v>
      </c>
    </row>
    <row r="346" s="13" customFormat="1">
      <c r="A346" s="13"/>
      <c r="B346" s="193"/>
      <c r="C346" s="13"/>
      <c r="D346" s="194" t="s">
        <v>173</v>
      </c>
      <c r="E346" s="195" t="s">
        <v>1</v>
      </c>
      <c r="F346" s="196" t="s">
        <v>526</v>
      </c>
      <c r="G346" s="13"/>
      <c r="H346" s="197">
        <v>334.89999999999998</v>
      </c>
      <c r="I346" s="198"/>
      <c r="J346" s="13"/>
      <c r="K346" s="13"/>
      <c r="L346" s="193"/>
      <c r="M346" s="199"/>
      <c r="N346" s="200"/>
      <c r="O346" s="200"/>
      <c r="P346" s="200"/>
      <c r="Q346" s="200"/>
      <c r="R346" s="200"/>
      <c r="S346" s="200"/>
      <c r="T346" s="20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5" t="s">
        <v>173</v>
      </c>
      <c r="AU346" s="195" t="s">
        <v>85</v>
      </c>
      <c r="AV346" s="13" t="s">
        <v>85</v>
      </c>
      <c r="AW346" s="13" t="s">
        <v>33</v>
      </c>
      <c r="AX346" s="13" t="s">
        <v>8</v>
      </c>
      <c r="AY346" s="195" t="s">
        <v>165</v>
      </c>
    </row>
    <row r="347" s="2" customFormat="1" ht="24.15" customHeight="1">
      <c r="A347" s="37"/>
      <c r="B347" s="179"/>
      <c r="C347" s="180" t="s">
        <v>531</v>
      </c>
      <c r="D347" s="180" t="s">
        <v>167</v>
      </c>
      <c r="E347" s="181" t="s">
        <v>532</v>
      </c>
      <c r="F347" s="182" t="s">
        <v>533</v>
      </c>
      <c r="G347" s="183" t="s">
        <v>202</v>
      </c>
      <c r="H347" s="184">
        <v>334.89999999999998</v>
      </c>
      <c r="I347" s="185"/>
      <c r="J347" s="186">
        <f>ROUND(I347*H347,0)</f>
        <v>0</v>
      </c>
      <c r="K347" s="182" t="s">
        <v>171</v>
      </c>
      <c r="L347" s="38"/>
      <c r="M347" s="187" t="s">
        <v>1</v>
      </c>
      <c r="N347" s="188" t="s">
        <v>42</v>
      </c>
      <c r="O347" s="76"/>
      <c r="P347" s="189">
        <f>O347*H347</f>
        <v>0</v>
      </c>
      <c r="Q347" s="189">
        <v>3.3000000000000003E-05</v>
      </c>
      <c r="R347" s="189">
        <f>Q347*H347</f>
        <v>0.011051699999999999</v>
      </c>
      <c r="S347" s="189">
        <v>0</v>
      </c>
      <c r="T347" s="190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1" t="s">
        <v>286</v>
      </c>
      <c r="AT347" s="191" t="s">
        <v>167</v>
      </c>
      <c r="AU347" s="191" t="s">
        <v>85</v>
      </c>
      <c r="AY347" s="18" t="s">
        <v>165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8" t="s">
        <v>8</v>
      </c>
      <c r="BK347" s="192">
        <f>ROUND(I347*H347,0)</f>
        <v>0</v>
      </c>
      <c r="BL347" s="18" t="s">
        <v>286</v>
      </c>
      <c r="BM347" s="191" t="s">
        <v>534</v>
      </c>
    </row>
    <row r="348" s="13" customFormat="1">
      <c r="A348" s="13"/>
      <c r="B348" s="193"/>
      <c r="C348" s="13"/>
      <c r="D348" s="194" t="s">
        <v>173</v>
      </c>
      <c r="E348" s="195" t="s">
        <v>1</v>
      </c>
      <c r="F348" s="196" t="s">
        <v>526</v>
      </c>
      <c r="G348" s="13"/>
      <c r="H348" s="197">
        <v>334.89999999999998</v>
      </c>
      <c r="I348" s="198"/>
      <c r="J348" s="13"/>
      <c r="K348" s="13"/>
      <c r="L348" s="193"/>
      <c r="M348" s="199"/>
      <c r="N348" s="200"/>
      <c r="O348" s="200"/>
      <c r="P348" s="200"/>
      <c r="Q348" s="200"/>
      <c r="R348" s="200"/>
      <c r="S348" s="200"/>
      <c r="T348" s="20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5" t="s">
        <v>173</v>
      </c>
      <c r="AU348" s="195" t="s">
        <v>85</v>
      </c>
      <c r="AV348" s="13" t="s">
        <v>85</v>
      </c>
      <c r="AW348" s="13" t="s">
        <v>33</v>
      </c>
      <c r="AX348" s="13" t="s">
        <v>8</v>
      </c>
      <c r="AY348" s="195" t="s">
        <v>165</v>
      </c>
    </row>
    <row r="349" s="2" customFormat="1" ht="24.15" customHeight="1">
      <c r="A349" s="37"/>
      <c r="B349" s="179"/>
      <c r="C349" s="180" t="s">
        <v>535</v>
      </c>
      <c r="D349" s="180" t="s">
        <v>167</v>
      </c>
      <c r="E349" s="181" t="s">
        <v>536</v>
      </c>
      <c r="F349" s="182" t="s">
        <v>537</v>
      </c>
      <c r="G349" s="183" t="s">
        <v>202</v>
      </c>
      <c r="H349" s="184">
        <v>482.80000000000001</v>
      </c>
      <c r="I349" s="185"/>
      <c r="J349" s="186">
        <f>ROUND(I349*H349,0)</f>
        <v>0</v>
      </c>
      <c r="K349" s="182" t="s">
        <v>171</v>
      </c>
      <c r="L349" s="38"/>
      <c r="M349" s="187" t="s">
        <v>1</v>
      </c>
      <c r="N349" s="188" t="s">
        <v>42</v>
      </c>
      <c r="O349" s="76"/>
      <c r="P349" s="189">
        <f>O349*H349</f>
        <v>0</v>
      </c>
      <c r="Q349" s="189">
        <v>0</v>
      </c>
      <c r="R349" s="189">
        <f>Q349*H349</f>
        <v>0</v>
      </c>
      <c r="S349" s="189">
        <v>0.0025000000000000001</v>
      </c>
      <c r="T349" s="190">
        <f>S349*H349</f>
        <v>1.2070000000000001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1" t="s">
        <v>286</v>
      </c>
      <c r="AT349" s="191" t="s">
        <v>167</v>
      </c>
      <c r="AU349" s="191" t="s">
        <v>85</v>
      </c>
      <c r="AY349" s="18" t="s">
        <v>165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8" t="s">
        <v>8</v>
      </c>
      <c r="BK349" s="192">
        <f>ROUND(I349*H349,0)</f>
        <v>0</v>
      </c>
      <c r="BL349" s="18" t="s">
        <v>286</v>
      </c>
      <c r="BM349" s="191" t="s">
        <v>538</v>
      </c>
    </row>
    <row r="350" s="13" customFormat="1">
      <c r="A350" s="13"/>
      <c r="B350" s="193"/>
      <c r="C350" s="13"/>
      <c r="D350" s="194" t="s">
        <v>173</v>
      </c>
      <c r="E350" s="195" t="s">
        <v>1</v>
      </c>
      <c r="F350" s="196" t="s">
        <v>539</v>
      </c>
      <c r="G350" s="13"/>
      <c r="H350" s="197">
        <v>318.69999999999999</v>
      </c>
      <c r="I350" s="198"/>
      <c r="J350" s="13"/>
      <c r="K350" s="13"/>
      <c r="L350" s="193"/>
      <c r="M350" s="199"/>
      <c r="N350" s="200"/>
      <c r="O350" s="200"/>
      <c r="P350" s="200"/>
      <c r="Q350" s="200"/>
      <c r="R350" s="200"/>
      <c r="S350" s="200"/>
      <c r="T350" s="20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5" t="s">
        <v>173</v>
      </c>
      <c r="AU350" s="195" t="s">
        <v>85</v>
      </c>
      <c r="AV350" s="13" t="s">
        <v>85</v>
      </c>
      <c r="AW350" s="13" t="s">
        <v>33</v>
      </c>
      <c r="AX350" s="13" t="s">
        <v>77</v>
      </c>
      <c r="AY350" s="195" t="s">
        <v>165</v>
      </c>
    </row>
    <row r="351" s="13" customFormat="1">
      <c r="A351" s="13"/>
      <c r="B351" s="193"/>
      <c r="C351" s="13"/>
      <c r="D351" s="194" t="s">
        <v>173</v>
      </c>
      <c r="E351" s="195" t="s">
        <v>1</v>
      </c>
      <c r="F351" s="196" t="s">
        <v>540</v>
      </c>
      <c r="G351" s="13"/>
      <c r="H351" s="197">
        <v>92.599999999999994</v>
      </c>
      <c r="I351" s="198"/>
      <c r="J351" s="13"/>
      <c r="K351" s="13"/>
      <c r="L351" s="193"/>
      <c r="M351" s="199"/>
      <c r="N351" s="200"/>
      <c r="O351" s="200"/>
      <c r="P351" s="200"/>
      <c r="Q351" s="200"/>
      <c r="R351" s="200"/>
      <c r="S351" s="200"/>
      <c r="T351" s="20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5" t="s">
        <v>173</v>
      </c>
      <c r="AU351" s="195" t="s">
        <v>85</v>
      </c>
      <c r="AV351" s="13" t="s">
        <v>85</v>
      </c>
      <c r="AW351" s="13" t="s">
        <v>33</v>
      </c>
      <c r="AX351" s="13" t="s">
        <v>77</v>
      </c>
      <c r="AY351" s="195" t="s">
        <v>165</v>
      </c>
    </row>
    <row r="352" s="14" customFormat="1">
      <c r="A352" s="14"/>
      <c r="B352" s="202"/>
      <c r="C352" s="14"/>
      <c r="D352" s="194" t="s">
        <v>173</v>
      </c>
      <c r="E352" s="203" t="s">
        <v>1</v>
      </c>
      <c r="F352" s="204" t="s">
        <v>541</v>
      </c>
      <c r="G352" s="14"/>
      <c r="H352" s="205">
        <v>411.30000000000001</v>
      </c>
      <c r="I352" s="206"/>
      <c r="J352" s="14"/>
      <c r="K352" s="14"/>
      <c r="L352" s="202"/>
      <c r="M352" s="207"/>
      <c r="N352" s="208"/>
      <c r="O352" s="208"/>
      <c r="P352" s="208"/>
      <c r="Q352" s="208"/>
      <c r="R352" s="208"/>
      <c r="S352" s="208"/>
      <c r="T352" s="20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3" t="s">
        <v>173</v>
      </c>
      <c r="AU352" s="203" t="s">
        <v>85</v>
      </c>
      <c r="AV352" s="14" t="s">
        <v>81</v>
      </c>
      <c r="AW352" s="14" t="s">
        <v>33</v>
      </c>
      <c r="AX352" s="14" t="s">
        <v>77</v>
      </c>
      <c r="AY352" s="203" t="s">
        <v>165</v>
      </c>
    </row>
    <row r="353" s="13" customFormat="1">
      <c r="A353" s="13"/>
      <c r="B353" s="193"/>
      <c r="C353" s="13"/>
      <c r="D353" s="194" t="s">
        <v>173</v>
      </c>
      <c r="E353" s="195" t="s">
        <v>1</v>
      </c>
      <c r="F353" s="196" t="s">
        <v>542</v>
      </c>
      <c r="G353" s="13"/>
      <c r="H353" s="197">
        <v>71.5</v>
      </c>
      <c r="I353" s="198"/>
      <c r="J353" s="13"/>
      <c r="K353" s="13"/>
      <c r="L353" s="193"/>
      <c r="M353" s="199"/>
      <c r="N353" s="200"/>
      <c r="O353" s="200"/>
      <c r="P353" s="200"/>
      <c r="Q353" s="200"/>
      <c r="R353" s="200"/>
      <c r="S353" s="200"/>
      <c r="T353" s="20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5" t="s">
        <v>173</v>
      </c>
      <c r="AU353" s="195" t="s">
        <v>85</v>
      </c>
      <c r="AV353" s="13" t="s">
        <v>85</v>
      </c>
      <c r="AW353" s="13" t="s">
        <v>33</v>
      </c>
      <c r="AX353" s="13" t="s">
        <v>77</v>
      </c>
      <c r="AY353" s="195" t="s">
        <v>165</v>
      </c>
    </row>
    <row r="354" s="14" customFormat="1">
      <c r="A354" s="14"/>
      <c r="B354" s="202"/>
      <c r="C354" s="14"/>
      <c r="D354" s="194" t="s">
        <v>173</v>
      </c>
      <c r="E354" s="203" t="s">
        <v>1</v>
      </c>
      <c r="F354" s="204" t="s">
        <v>176</v>
      </c>
      <c r="G354" s="14"/>
      <c r="H354" s="205">
        <v>71.5</v>
      </c>
      <c r="I354" s="206"/>
      <c r="J354" s="14"/>
      <c r="K354" s="14"/>
      <c r="L354" s="202"/>
      <c r="M354" s="207"/>
      <c r="N354" s="208"/>
      <c r="O354" s="208"/>
      <c r="P354" s="208"/>
      <c r="Q354" s="208"/>
      <c r="R354" s="208"/>
      <c r="S354" s="208"/>
      <c r="T354" s="20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03" t="s">
        <v>173</v>
      </c>
      <c r="AU354" s="203" t="s">
        <v>85</v>
      </c>
      <c r="AV354" s="14" t="s">
        <v>81</v>
      </c>
      <c r="AW354" s="14" t="s">
        <v>33</v>
      </c>
      <c r="AX354" s="14" t="s">
        <v>77</v>
      </c>
      <c r="AY354" s="203" t="s">
        <v>165</v>
      </c>
    </row>
    <row r="355" s="15" customFormat="1">
      <c r="A355" s="15"/>
      <c r="B355" s="210"/>
      <c r="C355" s="15"/>
      <c r="D355" s="194" t="s">
        <v>173</v>
      </c>
      <c r="E355" s="211" t="s">
        <v>1</v>
      </c>
      <c r="F355" s="212" t="s">
        <v>191</v>
      </c>
      <c r="G355" s="15"/>
      <c r="H355" s="213">
        <v>482.80000000000001</v>
      </c>
      <c r="I355" s="214"/>
      <c r="J355" s="15"/>
      <c r="K355" s="15"/>
      <c r="L355" s="210"/>
      <c r="M355" s="215"/>
      <c r="N355" s="216"/>
      <c r="O355" s="216"/>
      <c r="P355" s="216"/>
      <c r="Q355" s="216"/>
      <c r="R355" s="216"/>
      <c r="S355" s="216"/>
      <c r="T355" s="21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11" t="s">
        <v>173</v>
      </c>
      <c r="AU355" s="211" t="s">
        <v>85</v>
      </c>
      <c r="AV355" s="15" t="s">
        <v>97</v>
      </c>
      <c r="AW355" s="15" t="s">
        <v>33</v>
      </c>
      <c r="AX355" s="15" t="s">
        <v>8</v>
      </c>
      <c r="AY355" s="211" t="s">
        <v>165</v>
      </c>
    </row>
    <row r="356" s="2" customFormat="1" ht="16.5" customHeight="1">
      <c r="A356" s="37"/>
      <c r="B356" s="179"/>
      <c r="C356" s="180" t="s">
        <v>543</v>
      </c>
      <c r="D356" s="180" t="s">
        <v>167</v>
      </c>
      <c r="E356" s="181" t="s">
        <v>544</v>
      </c>
      <c r="F356" s="182" t="s">
        <v>545</v>
      </c>
      <c r="G356" s="183" t="s">
        <v>202</v>
      </c>
      <c r="H356" s="184">
        <v>334.89999999999998</v>
      </c>
      <c r="I356" s="185"/>
      <c r="J356" s="186">
        <f>ROUND(I356*H356,0)</f>
        <v>0</v>
      </c>
      <c r="K356" s="182" t="s">
        <v>171</v>
      </c>
      <c r="L356" s="38"/>
      <c r="M356" s="187" t="s">
        <v>1</v>
      </c>
      <c r="N356" s="188" t="s">
        <v>42</v>
      </c>
      <c r="O356" s="76"/>
      <c r="P356" s="189">
        <f>O356*H356</f>
        <v>0</v>
      </c>
      <c r="Q356" s="189">
        <v>0.00029999999999999997</v>
      </c>
      <c r="R356" s="189">
        <f>Q356*H356</f>
        <v>0.10046999999999999</v>
      </c>
      <c r="S356" s="189">
        <v>0</v>
      </c>
      <c r="T356" s="190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1" t="s">
        <v>286</v>
      </c>
      <c r="AT356" s="191" t="s">
        <v>167</v>
      </c>
      <c r="AU356" s="191" t="s">
        <v>85</v>
      </c>
      <c r="AY356" s="18" t="s">
        <v>165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8" t="s">
        <v>8</v>
      </c>
      <c r="BK356" s="192">
        <f>ROUND(I356*H356,0)</f>
        <v>0</v>
      </c>
      <c r="BL356" s="18" t="s">
        <v>286</v>
      </c>
      <c r="BM356" s="191" t="s">
        <v>546</v>
      </c>
    </row>
    <row r="357" s="13" customFormat="1">
      <c r="A357" s="13"/>
      <c r="B357" s="193"/>
      <c r="C357" s="13"/>
      <c r="D357" s="194" t="s">
        <v>173</v>
      </c>
      <c r="E357" s="195" t="s">
        <v>1</v>
      </c>
      <c r="F357" s="196" t="s">
        <v>526</v>
      </c>
      <c r="G357" s="13"/>
      <c r="H357" s="197">
        <v>334.89999999999998</v>
      </c>
      <c r="I357" s="198"/>
      <c r="J357" s="13"/>
      <c r="K357" s="13"/>
      <c r="L357" s="193"/>
      <c r="M357" s="199"/>
      <c r="N357" s="200"/>
      <c r="O357" s="200"/>
      <c r="P357" s="200"/>
      <c r="Q357" s="200"/>
      <c r="R357" s="200"/>
      <c r="S357" s="200"/>
      <c r="T357" s="20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5" t="s">
        <v>173</v>
      </c>
      <c r="AU357" s="195" t="s">
        <v>85</v>
      </c>
      <c r="AV357" s="13" t="s">
        <v>85</v>
      </c>
      <c r="AW357" s="13" t="s">
        <v>33</v>
      </c>
      <c r="AX357" s="13" t="s">
        <v>8</v>
      </c>
      <c r="AY357" s="195" t="s">
        <v>165</v>
      </c>
    </row>
    <row r="358" s="2" customFormat="1" ht="37.8" customHeight="1">
      <c r="A358" s="37"/>
      <c r="B358" s="179"/>
      <c r="C358" s="218" t="s">
        <v>547</v>
      </c>
      <c r="D358" s="218" t="s">
        <v>221</v>
      </c>
      <c r="E358" s="219" t="s">
        <v>548</v>
      </c>
      <c r="F358" s="220" t="s">
        <v>549</v>
      </c>
      <c r="G358" s="221" t="s">
        <v>202</v>
      </c>
      <c r="H358" s="222">
        <v>368.38999999999999</v>
      </c>
      <c r="I358" s="223"/>
      <c r="J358" s="224">
        <f>ROUND(I358*H358,0)</f>
        <v>0</v>
      </c>
      <c r="K358" s="220" t="s">
        <v>171</v>
      </c>
      <c r="L358" s="225"/>
      <c r="M358" s="226" t="s">
        <v>1</v>
      </c>
      <c r="N358" s="227" t="s">
        <v>42</v>
      </c>
      <c r="O358" s="76"/>
      <c r="P358" s="189">
        <f>O358*H358</f>
        <v>0</v>
      </c>
      <c r="Q358" s="189">
        <v>0.0024599999999999999</v>
      </c>
      <c r="R358" s="189">
        <f>Q358*H358</f>
        <v>0.90623939999999992</v>
      </c>
      <c r="S358" s="189">
        <v>0</v>
      </c>
      <c r="T358" s="190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1" t="s">
        <v>385</v>
      </c>
      <c r="AT358" s="191" t="s">
        <v>221</v>
      </c>
      <c r="AU358" s="191" t="s">
        <v>85</v>
      </c>
      <c r="AY358" s="18" t="s">
        <v>165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8" t="s">
        <v>8</v>
      </c>
      <c r="BK358" s="192">
        <f>ROUND(I358*H358,0)</f>
        <v>0</v>
      </c>
      <c r="BL358" s="18" t="s">
        <v>286</v>
      </c>
      <c r="BM358" s="191" t="s">
        <v>550</v>
      </c>
    </row>
    <row r="359" s="13" customFormat="1">
      <c r="A359" s="13"/>
      <c r="B359" s="193"/>
      <c r="C359" s="13"/>
      <c r="D359" s="194" t="s">
        <v>173</v>
      </c>
      <c r="E359" s="195" t="s">
        <v>1</v>
      </c>
      <c r="F359" s="196" t="s">
        <v>551</v>
      </c>
      <c r="G359" s="13"/>
      <c r="H359" s="197">
        <v>368.38999999999999</v>
      </c>
      <c r="I359" s="198"/>
      <c r="J359" s="13"/>
      <c r="K359" s="13"/>
      <c r="L359" s="193"/>
      <c r="M359" s="199"/>
      <c r="N359" s="200"/>
      <c r="O359" s="200"/>
      <c r="P359" s="200"/>
      <c r="Q359" s="200"/>
      <c r="R359" s="200"/>
      <c r="S359" s="200"/>
      <c r="T359" s="20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5" t="s">
        <v>173</v>
      </c>
      <c r="AU359" s="195" t="s">
        <v>85</v>
      </c>
      <c r="AV359" s="13" t="s">
        <v>85</v>
      </c>
      <c r="AW359" s="13" t="s">
        <v>33</v>
      </c>
      <c r="AX359" s="13" t="s">
        <v>8</v>
      </c>
      <c r="AY359" s="195" t="s">
        <v>165</v>
      </c>
    </row>
    <row r="360" s="2" customFormat="1" ht="16.5" customHeight="1">
      <c r="A360" s="37"/>
      <c r="B360" s="179"/>
      <c r="C360" s="180" t="s">
        <v>552</v>
      </c>
      <c r="D360" s="180" t="s">
        <v>167</v>
      </c>
      <c r="E360" s="181" t="s">
        <v>553</v>
      </c>
      <c r="F360" s="182" t="s">
        <v>554</v>
      </c>
      <c r="G360" s="183" t="s">
        <v>304</v>
      </c>
      <c r="H360" s="184">
        <v>334.89999999999998</v>
      </c>
      <c r="I360" s="185"/>
      <c r="J360" s="186">
        <f>ROUND(I360*H360,0)</f>
        <v>0</v>
      </c>
      <c r="K360" s="182" t="s">
        <v>171</v>
      </c>
      <c r="L360" s="38"/>
      <c r="M360" s="187" t="s">
        <v>1</v>
      </c>
      <c r="N360" s="188" t="s">
        <v>42</v>
      </c>
      <c r="O360" s="76"/>
      <c r="P360" s="189">
        <f>O360*H360</f>
        <v>0</v>
      </c>
      <c r="Q360" s="189">
        <v>1.4935E-05</v>
      </c>
      <c r="R360" s="189">
        <f>Q360*H360</f>
        <v>0.0050017314999999994</v>
      </c>
      <c r="S360" s="189">
        <v>0</v>
      </c>
      <c r="T360" s="190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1" t="s">
        <v>286</v>
      </c>
      <c r="AT360" s="191" t="s">
        <v>167</v>
      </c>
      <c r="AU360" s="191" t="s">
        <v>85</v>
      </c>
      <c r="AY360" s="18" t="s">
        <v>165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8" t="s">
        <v>8</v>
      </c>
      <c r="BK360" s="192">
        <f>ROUND(I360*H360,0)</f>
        <v>0</v>
      </c>
      <c r="BL360" s="18" t="s">
        <v>286</v>
      </c>
      <c r="BM360" s="191" t="s">
        <v>555</v>
      </c>
    </row>
    <row r="361" s="13" customFormat="1">
      <c r="A361" s="13"/>
      <c r="B361" s="193"/>
      <c r="C361" s="13"/>
      <c r="D361" s="194" t="s">
        <v>173</v>
      </c>
      <c r="E361" s="195" t="s">
        <v>1</v>
      </c>
      <c r="F361" s="196" t="s">
        <v>526</v>
      </c>
      <c r="G361" s="13"/>
      <c r="H361" s="197">
        <v>334.89999999999998</v>
      </c>
      <c r="I361" s="198"/>
      <c r="J361" s="13"/>
      <c r="K361" s="13"/>
      <c r="L361" s="193"/>
      <c r="M361" s="199"/>
      <c r="N361" s="200"/>
      <c r="O361" s="200"/>
      <c r="P361" s="200"/>
      <c r="Q361" s="200"/>
      <c r="R361" s="200"/>
      <c r="S361" s="200"/>
      <c r="T361" s="20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5" t="s">
        <v>173</v>
      </c>
      <c r="AU361" s="195" t="s">
        <v>85</v>
      </c>
      <c r="AV361" s="13" t="s">
        <v>85</v>
      </c>
      <c r="AW361" s="13" t="s">
        <v>33</v>
      </c>
      <c r="AX361" s="13" t="s">
        <v>8</v>
      </c>
      <c r="AY361" s="195" t="s">
        <v>165</v>
      </c>
    </row>
    <row r="362" s="2" customFormat="1" ht="16.5" customHeight="1">
      <c r="A362" s="37"/>
      <c r="B362" s="179"/>
      <c r="C362" s="218" t="s">
        <v>556</v>
      </c>
      <c r="D362" s="218" t="s">
        <v>221</v>
      </c>
      <c r="E362" s="219" t="s">
        <v>557</v>
      </c>
      <c r="F362" s="220" t="s">
        <v>558</v>
      </c>
      <c r="G362" s="221" t="s">
        <v>304</v>
      </c>
      <c r="H362" s="222">
        <v>351.64499999999998</v>
      </c>
      <c r="I362" s="223"/>
      <c r="J362" s="224">
        <f>ROUND(I362*H362,0)</f>
        <v>0</v>
      </c>
      <c r="K362" s="220" t="s">
        <v>171</v>
      </c>
      <c r="L362" s="225"/>
      <c r="M362" s="226" t="s">
        <v>1</v>
      </c>
      <c r="N362" s="227" t="s">
        <v>42</v>
      </c>
      <c r="O362" s="76"/>
      <c r="P362" s="189">
        <f>O362*H362</f>
        <v>0</v>
      </c>
      <c r="Q362" s="189">
        <v>0.00035</v>
      </c>
      <c r="R362" s="189">
        <f>Q362*H362</f>
        <v>0.12307575</v>
      </c>
      <c r="S362" s="189">
        <v>0</v>
      </c>
      <c r="T362" s="190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1" t="s">
        <v>385</v>
      </c>
      <c r="AT362" s="191" t="s">
        <v>221</v>
      </c>
      <c r="AU362" s="191" t="s">
        <v>85</v>
      </c>
      <c r="AY362" s="18" t="s">
        <v>165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8" t="s">
        <v>8</v>
      </c>
      <c r="BK362" s="192">
        <f>ROUND(I362*H362,0)</f>
        <v>0</v>
      </c>
      <c r="BL362" s="18" t="s">
        <v>286</v>
      </c>
      <c r="BM362" s="191" t="s">
        <v>559</v>
      </c>
    </row>
    <row r="363" s="13" customFormat="1">
      <c r="A363" s="13"/>
      <c r="B363" s="193"/>
      <c r="C363" s="13"/>
      <c r="D363" s="194" t="s">
        <v>173</v>
      </c>
      <c r="E363" s="195" t="s">
        <v>1</v>
      </c>
      <c r="F363" s="196" t="s">
        <v>560</v>
      </c>
      <c r="G363" s="13"/>
      <c r="H363" s="197">
        <v>351.64499999999998</v>
      </c>
      <c r="I363" s="198"/>
      <c r="J363" s="13"/>
      <c r="K363" s="13"/>
      <c r="L363" s="193"/>
      <c r="M363" s="199"/>
      <c r="N363" s="200"/>
      <c r="O363" s="200"/>
      <c r="P363" s="200"/>
      <c r="Q363" s="200"/>
      <c r="R363" s="200"/>
      <c r="S363" s="200"/>
      <c r="T363" s="20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5" t="s">
        <v>173</v>
      </c>
      <c r="AU363" s="195" t="s">
        <v>85</v>
      </c>
      <c r="AV363" s="13" t="s">
        <v>85</v>
      </c>
      <c r="AW363" s="13" t="s">
        <v>33</v>
      </c>
      <c r="AX363" s="13" t="s">
        <v>8</v>
      </c>
      <c r="AY363" s="195" t="s">
        <v>165</v>
      </c>
    </row>
    <row r="364" s="2" customFormat="1" ht="24.15" customHeight="1">
      <c r="A364" s="37"/>
      <c r="B364" s="179"/>
      <c r="C364" s="180" t="s">
        <v>561</v>
      </c>
      <c r="D364" s="180" t="s">
        <v>167</v>
      </c>
      <c r="E364" s="181" t="s">
        <v>562</v>
      </c>
      <c r="F364" s="182" t="s">
        <v>563</v>
      </c>
      <c r="G364" s="183" t="s">
        <v>186</v>
      </c>
      <c r="H364" s="184">
        <v>1.1459999999999999</v>
      </c>
      <c r="I364" s="185"/>
      <c r="J364" s="186">
        <f>ROUND(I364*H364,0)</f>
        <v>0</v>
      </c>
      <c r="K364" s="182" t="s">
        <v>171</v>
      </c>
      <c r="L364" s="38"/>
      <c r="M364" s="187" t="s">
        <v>1</v>
      </c>
      <c r="N364" s="188" t="s">
        <v>42</v>
      </c>
      <c r="O364" s="76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1" t="s">
        <v>286</v>
      </c>
      <c r="AT364" s="191" t="s">
        <v>167</v>
      </c>
      <c r="AU364" s="191" t="s">
        <v>85</v>
      </c>
      <c r="AY364" s="18" t="s">
        <v>165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8" t="s">
        <v>8</v>
      </c>
      <c r="BK364" s="192">
        <f>ROUND(I364*H364,0)</f>
        <v>0</v>
      </c>
      <c r="BL364" s="18" t="s">
        <v>286</v>
      </c>
      <c r="BM364" s="191" t="s">
        <v>564</v>
      </c>
    </row>
    <row r="365" s="12" customFormat="1" ht="22.8" customHeight="1">
      <c r="A365" s="12"/>
      <c r="B365" s="166"/>
      <c r="C365" s="12"/>
      <c r="D365" s="167" t="s">
        <v>76</v>
      </c>
      <c r="E365" s="177" t="s">
        <v>565</v>
      </c>
      <c r="F365" s="177" t="s">
        <v>566</v>
      </c>
      <c r="G365" s="12"/>
      <c r="H365" s="12"/>
      <c r="I365" s="169"/>
      <c r="J365" s="178">
        <f>BK365</f>
        <v>0</v>
      </c>
      <c r="K365" s="12"/>
      <c r="L365" s="166"/>
      <c r="M365" s="171"/>
      <c r="N365" s="172"/>
      <c r="O365" s="172"/>
      <c r="P365" s="173">
        <f>SUM(P366:P379)</f>
        <v>0</v>
      </c>
      <c r="Q365" s="172"/>
      <c r="R365" s="173">
        <f>SUM(R366:R379)</f>
        <v>0.16195200000000001</v>
      </c>
      <c r="S365" s="172"/>
      <c r="T365" s="174">
        <f>SUM(T366:T379)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67" t="s">
        <v>85</v>
      </c>
      <c r="AT365" s="175" t="s">
        <v>76</v>
      </c>
      <c r="AU365" s="175" t="s">
        <v>8</v>
      </c>
      <c r="AY365" s="167" t="s">
        <v>165</v>
      </c>
      <c r="BK365" s="176">
        <f>SUM(BK366:BK379)</f>
        <v>0</v>
      </c>
    </row>
    <row r="366" s="2" customFormat="1" ht="16.5" customHeight="1">
      <c r="A366" s="37"/>
      <c r="B366" s="179"/>
      <c r="C366" s="180" t="s">
        <v>567</v>
      </c>
      <c r="D366" s="180" t="s">
        <v>167</v>
      </c>
      <c r="E366" s="181" t="s">
        <v>568</v>
      </c>
      <c r="F366" s="182" t="s">
        <v>569</v>
      </c>
      <c r="G366" s="183" t="s">
        <v>202</v>
      </c>
      <c r="H366" s="184">
        <v>8.4000000000000004</v>
      </c>
      <c r="I366" s="185"/>
      <c r="J366" s="186">
        <f>ROUND(I366*H366,0)</f>
        <v>0</v>
      </c>
      <c r="K366" s="182" t="s">
        <v>171</v>
      </c>
      <c r="L366" s="38"/>
      <c r="M366" s="187" t="s">
        <v>1</v>
      </c>
      <c r="N366" s="188" t="s">
        <v>42</v>
      </c>
      <c r="O366" s="76"/>
      <c r="P366" s="189">
        <f>O366*H366</f>
        <v>0</v>
      </c>
      <c r="Q366" s="189">
        <v>0.00029999999999999997</v>
      </c>
      <c r="R366" s="189">
        <f>Q366*H366</f>
        <v>0.0025199999999999997</v>
      </c>
      <c r="S366" s="189">
        <v>0</v>
      </c>
      <c r="T366" s="190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1" t="s">
        <v>286</v>
      </c>
      <c r="AT366" s="191" t="s">
        <v>167</v>
      </c>
      <c r="AU366" s="191" t="s">
        <v>85</v>
      </c>
      <c r="AY366" s="18" t="s">
        <v>165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8" t="s">
        <v>8</v>
      </c>
      <c r="BK366" s="192">
        <f>ROUND(I366*H366,0)</f>
        <v>0</v>
      </c>
      <c r="BL366" s="18" t="s">
        <v>286</v>
      </c>
      <c r="BM366" s="191" t="s">
        <v>570</v>
      </c>
    </row>
    <row r="367" s="13" customFormat="1">
      <c r="A367" s="13"/>
      <c r="B367" s="193"/>
      <c r="C367" s="13"/>
      <c r="D367" s="194" t="s">
        <v>173</v>
      </c>
      <c r="E367" s="195" t="s">
        <v>1</v>
      </c>
      <c r="F367" s="196" t="s">
        <v>120</v>
      </c>
      <c r="G367" s="13"/>
      <c r="H367" s="197">
        <v>8.4000000000000004</v>
      </c>
      <c r="I367" s="198"/>
      <c r="J367" s="13"/>
      <c r="K367" s="13"/>
      <c r="L367" s="193"/>
      <c r="M367" s="199"/>
      <c r="N367" s="200"/>
      <c r="O367" s="200"/>
      <c r="P367" s="200"/>
      <c r="Q367" s="200"/>
      <c r="R367" s="200"/>
      <c r="S367" s="200"/>
      <c r="T367" s="20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5" t="s">
        <v>173</v>
      </c>
      <c r="AU367" s="195" t="s">
        <v>85</v>
      </c>
      <c r="AV367" s="13" t="s">
        <v>85</v>
      </c>
      <c r="AW367" s="13" t="s">
        <v>33</v>
      </c>
      <c r="AX367" s="13" t="s">
        <v>8</v>
      </c>
      <c r="AY367" s="195" t="s">
        <v>165</v>
      </c>
    </row>
    <row r="368" s="2" customFormat="1" ht="33" customHeight="1">
      <c r="A368" s="37"/>
      <c r="B368" s="179"/>
      <c r="C368" s="180" t="s">
        <v>571</v>
      </c>
      <c r="D368" s="180" t="s">
        <v>167</v>
      </c>
      <c r="E368" s="181" t="s">
        <v>572</v>
      </c>
      <c r="F368" s="182" t="s">
        <v>573</v>
      </c>
      <c r="G368" s="183" t="s">
        <v>202</v>
      </c>
      <c r="H368" s="184">
        <v>8.4000000000000004</v>
      </c>
      <c r="I368" s="185"/>
      <c r="J368" s="186">
        <f>ROUND(I368*H368,0)</f>
        <v>0</v>
      </c>
      <c r="K368" s="182" t="s">
        <v>171</v>
      </c>
      <c r="L368" s="38"/>
      <c r="M368" s="187" t="s">
        <v>1</v>
      </c>
      <c r="N368" s="188" t="s">
        <v>42</v>
      </c>
      <c r="O368" s="76"/>
      <c r="P368" s="189">
        <f>O368*H368</f>
        <v>0</v>
      </c>
      <c r="Q368" s="189">
        <v>0.0060000000000000001</v>
      </c>
      <c r="R368" s="189">
        <f>Q368*H368</f>
        <v>0.0504</v>
      </c>
      <c r="S368" s="189">
        <v>0</v>
      </c>
      <c r="T368" s="190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1" t="s">
        <v>286</v>
      </c>
      <c r="AT368" s="191" t="s">
        <v>167</v>
      </c>
      <c r="AU368" s="191" t="s">
        <v>85</v>
      </c>
      <c r="AY368" s="18" t="s">
        <v>165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8" t="s">
        <v>8</v>
      </c>
      <c r="BK368" s="192">
        <f>ROUND(I368*H368,0)</f>
        <v>0</v>
      </c>
      <c r="BL368" s="18" t="s">
        <v>286</v>
      </c>
      <c r="BM368" s="191" t="s">
        <v>574</v>
      </c>
    </row>
    <row r="369" s="14" customFormat="1">
      <c r="A369" s="14"/>
      <c r="B369" s="202"/>
      <c r="C369" s="14"/>
      <c r="D369" s="194" t="s">
        <v>173</v>
      </c>
      <c r="E369" s="203" t="s">
        <v>1</v>
      </c>
      <c r="F369" s="204" t="s">
        <v>575</v>
      </c>
      <c r="G369" s="14"/>
      <c r="H369" s="205">
        <v>0</v>
      </c>
      <c r="I369" s="206"/>
      <c r="J369" s="14"/>
      <c r="K369" s="14"/>
      <c r="L369" s="202"/>
      <c r="M369" s="207"/>
      <c r="N369" s="208"/>
      <c r="O369" s="208"/>
      <c r="P369" s="208"/>
      <c r="Q369" s="208"/>
      <c r="R369" s="208"/>
      <c r="S369" s="208"/>
      <c r="T369" s="20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03" t="s">
        <v>173</v>
      </c>
      <c r="AU369" s="203" t="s">
        <v>85</v>
      </c>
      <c r="AV369" s="14" t="s">
        <v>81</v>
      </c>
      <c r="AW369" s="14" t="s">
        <v>33</v>
      </c>
      <c r="AX369" s="14" t="s">
        <v>77</v>
      </c>
      <c r="AY369" s="203" t="s">
        <v>165</v>
      </c>
    </row>
    <row r="370" s="13" customFormat="1">
      <c r="A370" s="13"/>
      <c r="B370" s="193"/>
      <c r="C370" s="13"/>
      <c r="D370" s="194" t="s">
        <v>173</v>
      </c>
      <c r="E370" s="195" t="s">
        <v>1</v>
      </c>
      <c r="F370" s="196" t="s">
        <v>576</v>
      </c>
      <c r="G370" s="13"/>
      <c r="H370" s="197">
        <v>1.6499999999999999</v>
      </c>
      <c r="I370" s="198"/>
      <c r="J370" s="13"/>
      <c r="K370" s="13"/>
      <c r="L370" s="193"/>
      <c r="M370" s="199"/>
      <c r="N370" s="200"/>
      <c r="O370" s="200"/>
      <c r="P370" s="200"/>
      <c r="Q370" s="200"/>
      <c r="R370" s="200"/>
      <c r="S370" s="200"/>
      <c r="T370" s="20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5" t="s">
        <v>173</v>
      </c>
      <c r="AU370" s="195" t="s">
        <v>85</v>
      </c>
      <c r="AV370" s="13" t="s">
        <v>85</v>
      </c>
      <c r="AW370" s="13" t="s">
        <v>33</v>
      </c>
      <c r="AX370" s="13" t="s">
        <v>77</v>
      </c>
      <c r="AY370" s="195" t="s">
        <v>165</v>
      </c>
    </row>
    <row r="371" s="13" customFormat="1">
      <c r="A371" s="13"/>
      <c r="B371" s="193"/>
      <c r="C371" s="13"/>
      <c r="D371" s="194" t="s">
        <v>173</v>
      </c>
      <c r="E371" s="195" t="s">
        <v>1</v>
      </c>
      <c r="F371" s="196" t="s">
        <v>577</v>
      </c>
      <c r="G371" s="13"/>
      <c r="H371" s="197">
        <v>1.5</v>
      </c>
      <c r="I371" s="198"/>
      <c r="J371" s="13"/>
      <c r="K371" s="13"/>
      <c r="L371" s="193"/>
      <c r="M371" s="199"/>
      <c r="N371" s="200"/>
      <c r="O371" s="200"/>
      <c r="P371" s="200"/>
      <c r="Q371" s="200"/>
      <c r="R371" s="200"/>
      <c r="S371" s="200"/>
      <c r="T371" s="20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5" t="s">
        <v>173</v>
      </c>
      <c r="AU371" s="195" t="s">
        <v>85</v>
      </c>
      <c r="AV371" s="13" t="s">
        <v>85</v>
      </c>
      <c r="AW371" s="13" t="s">
        <v>33</v>
      </c>
      <c r="AX371" s="13" t="s">
        <v>77</v>
      </c>
      <c r="AY371" s="195" t="s">
        <v>165</v>
      </c>
    </row>
    <row r="372" s="13" customFormat="1">
      <c r="A372" s="13"/>
      <c r="B372" s="193"/>
      <c r="C372" s="13"/>
      <c r="D372" s="194" t="s">
        <v>173</v>
      </c>
      <c r="E372" s="195" t="s">
        <v>1</v>
      </c>
      <c r="F372" s="196" t="s">
        <v>578</v>
      </c>
      <c r="G372" s="13"/>
      <c r="H372" s="197">
        <v>1.5</v>
      </c>
      <c r="I372" s="198"/>
      <c r="J372" s="13"/>
      <c r="K372" s="13"/>
      <c r="L372" s="193"/>
      <c r="M372" s="199"/>
      <c r="N372" s="200"/>
      <c r="O372" s="200"/>
      <c r="P372" s="200"/>
      <c r="Q372" s="200"/>
      <c r="R372" s="200"/>
      <c r="S372" s="200"/>
      <c r="T372" s="20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5" t="s">
        <v>173</v>
      </c>
      <c r="AU372" s="195" t="s">
        <v>85</v>
      </c>
      <c r="AV372" s="13" t="s">
        <v>85</v>
      </c>
      <c r="AW372" s="13" t="s">
        <v>33</v>
      </c>
      <c r="AX372" s="13" t="s">
        <v>77</v>
      </c>
      <c r="AY372" s="195" t="s">
        <v>165</v>
      </c>
    </row>
    <row r="373" s="13" customFormat="1">
      <c r="A373" s="13"/>
      <c r="B373" s="193"/>
      <c r="C373" s="13"/>
      <c r="D373" s="194" t="s">
        <v>173</v>
      </c>
      <c r="E373" s="195" t="s">
        <v>1</v>
      </c>
      <c r="F373" s="196" t="s">
        <v>579</v>
      </c>
      <c r="G373" s="13"/>
      <c r="H373" s="197">
        <v>1.5</v>
      </c>
      <c r="I373" s="198"/>
      <c r="J373" s="13"/>
      <c r="K373" s="13"/>
      <c r="L373" s="193"/>
      <c r="M373" s="199"/>
      <c r="N373" s="200"/>
      <c r="O373" s="200"/>
      <c r="P373" s="200"/>
      <c r="Q373" s="200"/>
      <c r="R373" s="200"/>
      <c r="S373" s="200"/>
      <c r="T373" s="20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5" t="s">
        <v>173</v>
      </c>
      <c r="AU373" s="195" t="s">
        <v>85</v>
      </c>
      <c r="AV373" s="13" t="s">
        <v>85</v>
      </c>
      <c r="AW373" s="13" t="s">
        <v>33</v>
      </c>
      <c r="AX373" s="13" t="s">
        <v>77</v>
      </c>
      <c r="AY373" s="195" t="s">
        <v>165</v>
      </c>
    </row>
    <row r="374" s="13" customFormat="1">
      <c r="A374" s="13"/>
      <c r="B374" s="193"/>
      <c r="C374" s="13"/>
      <c r="D374" s="194" t="s">
        <v>173</v>
      </c>
      <c r="E374" s="195" t="s">
        <v>1</v>
      </c>
      <c r="F374" s="196" t="s">
        <v>580</v>
      </c>
      <c r="G374" s="13"/>
      <c r="H374" s="197">
        <v>2.25</v>
      </c>
      <c r="I374" s="198"/>
      <c r="J374" s="13"/>
      <c r="K374" s="13"/>
      <c r="L374" s="193"/>
      <c r="M374" s="199"/>
      <c r="N374" s="200"/>
      <c r="O374" s="200"/>
      <c r="P374" s="200"/>
      <c r="Q374" s="200"/>
      <c r="R374" s="200"/>
      <c r="S374" s="200"/>
      <c r="T374" s="20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5" t="s">
        <v>173</v>
      </c>
      <c r="AU374" s="195" t="s">
        <v>85</v>
      </c>
      <c r="AV374" s="13" t="s">
        <v>85</v>
      </c>
      <c r="AW374" s="13" t="s">
        <v>33</v>
      </c>
      <c r="AX374" s="13" t="s">
        <v>77</v>
      </c>
      <c r="AY374" s="195" t="s">
        <v>165</v>
      </c>
    </row>
    <row r="375" s="14" customFormat="1">
      <c r="A375" s="14"/>
      <c r="B375" s="202"/>
      <c r="C375" s="14"/>
      <c r="D375" s="194" t="s">
        <v>173</v>
      </c>
      <c r="E375" s="203" t="s">
        <v>1</v>
      </c>
      <c r="F375" s="204" t="s">
        <v>581</v>
      </c>
      <c r="G375" s="14"/>
      <c r="H375" s="205">
        <v>8.4000000000000004</v>
      </c>
      <c r="I375" s="206"/>
      <c r="J375" s="14"/>
      <c r="K375" s="14"/>
      <c r="L375" s="202"/>
      <c r="M375" s="207"/>
      <c r="N375" s="208"/>
      <c r="O375" s="208"/>
      <c r="P375" s="208"/>
      <c r="Q375" s="208"/>
      <c r="R375" s="208"/>
      <c r="S375" s="208"/>
      <c r="T375" s="20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3" t="s">
        <v>173</v>
      </c>
      <c r="AU375" s="203" t="s">
        <v>85</v>
      </c>
      <c r="AV375" s="14" t="s">
        <v>81</v>
      </c>
      <c r="AW375" s="14" t="s">
        <v>33</v>
      </c>
      <c r="AX375" s="14" t="s">
        <v>77</v>
      </c>
      <c r="AY375" s="203" t="s">
        <v>165</v>
      </c>
    </row>
    <row r="376" s="15" customFormat="1">
      <c r="A376" s="15"/>
      <c r="B376" s="210"/>
      <c r="C376" s="15"/>
      <c r="D376" s="194" t="s">
        <v>173</v>
      </c>
      <c r="E376" s="211" t="s">
        <v>120</v>
      </c>
      <c r="F376" s="212" t="s">
        <v>191</v>
      </c>
      <c r="G376" s="15"/>
      <c r="H376" s="213">
        <v>8.4000000000000004</v>
      </c>
      <c r="I376" s="214"/>
      <c r="J376" s="15"/>
      <c r="K376" s="15"/>
      <c r="L376" s="210"/>
      <c r="M376" s="215"/>
      <c r="N376" s="216"/>
      <c r="O376" s="216"/>
      <c r="P376" s="216"/>
      <c r="Q376" s="216"/>
      <c r="R376" s="216"/>
      <c r="S376" s="216"/>
      <c r="T376" s="21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11" t="s">
        <v>173</v>
      </c>
      <c r="AU376" s="211" t="s">
        <v>85</v>
      </c>
      <c r="AV376" s="15" t="s">
        <v>97</v>
      </c>
      <c r="AW376" s="15" t="s">
        <v>33</v>
      </c>
      <c r="AX376" s="15" t="s">
        <v>8</v>
      </c>
      <c r="AY376" s="211" t="s">
        <v>165</v>
      </c>
    </row>
    <row r="377" s="2" customFormat="1" ht="16.5" customHeight="1">
      <c r="A377" s="37"/>
      <c r="B377" s="179"/>
      <c r="C377" s="218" t="s">
        <v>582</v>
      </c>
      <c r="D377" s="218" t="s">
        <v>221</v>
      </c>
      <c r="E377" s="219" t="s">
        <v>583</v>
      </c>
      <c r="F377" s="220" t="s">
        <v>584</v>
      </c>
      <c r="G377" s="221" t="s">
        <v>202</v>
      </c>
      <c r="H377" s="222">
        <v>9.2400000000000002</v>
      </c>
      <c r="I377" s="223"/>
      <c r="J377" s="224">
        <f>ROUND(I377*H377,0)</f>
        <v>0</v>
      </c>
      <c r="K377" s="220" t="s">
        <v>171</v>
      </c>
      <c r="L377" s="225"/>
      <c r="M377" s="226" t="s">
        <v>1</v>
      </c>
      <c r="N377" s="227" t="s">
        <v>42</v>
      </c>
      <c r="O377" s="76"/>
      <c r="P377" s="189">
        <f>O377*H377</f>
        <v>0</v>
      </c>
      <c r="Q377" s="189">
        <v>0.0118</v>
      </c>
      <c r="R377" s="189">
        <f>Q377*H377</f>
        <v>0.109032</v>
      </c>
      <c r="S377" s="189">
        <v>0</v>
      </c>
      <c r="T377" s="190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1" t="s">
        <v>385</v>
      </c>
      <c r="AT377" s="191" t="s">
        <v>221</v>
      </c>
      <c r="AU377" s="191" t="s">
        <v>85</v>
      </c>
      <c r="AY377" s="18" t="s">
        <v>165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8" t="s">
        <v>8</v>
      </c>
      <c r="BK377" s="192">
        <f>ROUND(I377*H377,0)</f>
        <v>0</v>
      </c>
      <c r="BL377" s="18" t="s">
        <v>286</v>
      </c>
      <c r="BM377" s="191" t="s">
        <v>585</v>
      </c>
    </row>
    <row r="378" s="13" customFormat="1">
      <c r="A378" s="13"/>
      <c r="B378" s="193"/>
      <c r="C378" s="13"/>
      <c r="D378" s="194" t="s">
        <v>173</v>
      </c>
      <c r="E378" s="195" t="s">
        <v>1</v>
      </c>
      <c r="F378" s="196" t="s">
        <v>586</v>
      </c>
      <c r="G378" s="13"/>
      <c r="H378" s="197">
        <v>9.2400000000000002</v>
      </c>
      <c r="I378" s="198"/>
      <c r="J378" s="13"/>
      <c r="K378" s="13"/>
      <c r="L378" s="193"/>
      <c r="M378" s="199"/>
      <c r="N378" s="200"/>
      <c r="O378" s="200"/>
      <c r="P378" s="200"/>
      <c r="Q378" s="200"/>
      <c r="R378" s="200"/>
      <c r="S378" s="200"/>
      <c r="T378" s="20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5" t="s">
        <v>173</v>
      </c>
      <c r="AU378" s="195" t="s">
        <v>85</v>
      </c>
      <c r="AV378" s="13" t="s">
        <v>85</v>
      </c>
      <c r="AW378" s="13" t="s">
        <v>33</v>
      </c>
      <c r="AX378" s="13" t="s">
        <v>8</v>
      </c>
      <c r="AY378" s="195" t="s">
        <v>165</v>
      </c>
    </row>
    <row r="379" s="2" customFormat="1" ht="24.15" customHeight="1">
      <c r="A379" s="37"/>
      <c r="B379" s="179"/>
      <c r="C379" s="180" t="s">
        <v>587</v>
      </c>
      <c r="D379" s="180" t="s">
        <v>167</v>
      </c>
      <c r="E379" s="181" t="s">
        <v>588</v>
      </c>
      <c r="F379" s="182" t="s">
        <v>589</v>
      </c>
      <c r="G379" s="183" t="s">
        <v>186</v>
      </c>
      <c r="H379" s="184">
        <v>0.16200000000000001</v>
      </c>
      <c r="I379" s="185"/>
      <c r="J379" s="186">
        <f>ROUND(I379*H379,0)</f>
        <v>0</v>
      </c>
      <c r="K379" s="182" t="s">
        <v>171</v>
      </c>
      <c r="L379" s="38"/>
      <c r="M379" s="187" t="s">
        <v>1</v>
      </c>
      <c r="N379" s="188" t="s">
        <v>42</v>
      </c>
      <c r="O379" s="76"/>
      <c r="P379" s="189">
        <f>O379*H379</f>
        <v>0</v>
      </c>
      <c r="Q379" s="189">
        <v>0</v>
      </c>
      <c r="R379" s="189">
        <f>Q379*H379</f>
        <v>0</v>
      </c>
      <c r="S379" s="189">
        <v>0</v>
      </c>
      <c r="T379" s="190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1" t="s">
        <v>286</v>
      </c>
      <c r="AT379" s="191" t="s">
        <v>167</v>
      </c>
      <c r="AU379" s="191" t="s">
        <v>85</v>
      </c>
      <c r="AY379" s="18" t="s">
        <v>165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8" t="s">
        <v>8</v>
      </c>
      <c r="BK379" s="192">
        <f>ROUND(I379*H379,0)</f>
        <v>0</v>
      </c>
      <c r="BL379" s="18" t="s">
        <v>286</v>
      </c>
      <c r="BM379" s="191" t="s">
        <v>590</v>
      </c>
    </row>
    <row r="380" s="12" customFormat="1" ht="22.8" customHeight="1">
      <c r="A380" s="12"/>
      <c r="B380" s="166"/>
      <c r="C380" s="12"/>
      <c r="D380" s="167" t="s">
        <v>76</v>
      </c>
      <c r="E380" s="177" t="s">
        <v>591</v>
      </c>
      <c r="F380" s="177" t="s">
        <v>592</v>
      </c>
      <c r="G380" s="12"/>
      <c r="H380" s="12"/>
      <c r="I380" s="169"/>
      <c r="J380" s="178">
        <f>BK380</f>
        <v>0</v>
      </c>
      <c r="K380" s="12"/>
      <c r="L380" s="166"/>
      <c r="M380" s="171"/>
      <c r="N380" s="172"/>
      <c r="O380" s="172"/>
      <c r="P380" s="173">
        <f>SUM(P381:P395)</f>
        <v>0</v>
      </c>
      <c r="Q380" s="172"/>
      <c r="R380" s="173">
        <f>SUM(R381:R395)</f>
        <v>0.44968204880000007</v>
      </c>
      <c r="S380" s="172"/>
      <c r="T380" s="174">
        <f>SUM(T381:T395)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67" t="s">
        <v>85</v>
      </c>
      <c r="AT380" s="175" t="s">
        <v>76</v>
      </c>
      <c r="AU380" s="175" t="s">
        <v>8</v>
      </c>
      <c r="AY380" s="167" t="s">
        <v>165</v>
      </c>
      <c r="BK380" s="176">
        <f>SUM(BK381:BK395)</f>
        <v>0</v>
      </c>
    </row>
    <row r="381" s="2" customFormat="1" ht="24.15" customHeight="1">
      <c r="A381" s="37"/>
      <c r="B381" s="179"/>
      <c r="C381" s="180" t="s">
        <v>593</v>
      </c>
      <c r="D381" s="180" t="s">
        <v>167</v>
      </c>
      <c r="E381" s="181" t="s">
        <v>594</v>
      </c>
      <c r="F381" s="182" t="s">
        <v>595</v>
      </c>
      <c r="G381" s="183" t="s">
        <v>202</v>
      </c>
      <c r="H381" s="184">
        <v>755.19899999999996</v>
      </c>
      <c r="I381" s="185"/>
      <c r="J381" s="186">
        <f>ROUND(I381*H381,0)</f>
        <v>0</v>
      </c>
      <c r="K381" s="182" t="s">
        <v>171</v>
      </c>
      <c r="L381" s="38"/>
      <c r="M381" s="187" t="s">
        <v>1</v>
      </c>
      <c r="N381" s="188" t="s">
        <v>42</v>
      </c>
      <c r="O381" s="76"/>
      <c r="P381" s="189">
        <f>O381*H381</f>
        <v>0</v>
      </c>
      <c r="Q381" s="189">
        <v>0.00020120000000000001</v>
      </c>
      <c r="R381" s="189">
        <f>Q381*H381</f>
        <v>0.15194603879999999</v>
      </c>
      <c r="S381" s="189">
        <v>0</v>
      </c>
      <c r="T381" s="190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1" t="s">
        <v>286</v>
      </c>
      <c r="AT381" s="191" t="s">
        <v>167</v>
      </c>
      <c r="AU381" s="191" t="s">
        <v>85</v>
      </c>
      <c r="AY381" s="18" t="s">
        <v>165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8" t="s">
        <v>8</v>
      </c>
      <c r="BK381" s="192">
        <f>ROUND(I381*H381,0)</f>
        <v>0</v>
      </c>
      <c r="BL381" s="18" t="s">
        <v>286</v>
      </c>
      <c r="BM381" s="191" t="s">
        <v>596</v>
      </c>
    </row>
    <row r="382" s="13" customFormat="1">
      <c r="A382" s="13"/>
      <c r="B382" s="193"/>
      <c r="C382" s="13"/>
      <c r="D382" s="194" t="s">
        <v>173</v>
      </c>
      <c r="E382" s="195" t="s">
        <v>1</v>
      </c>
      <c r="F382" s="196" t="s">
        <v>597</v>
      </c>
      <c r="G382" s="13"/>
      <c r="H382" s="197">
        <v>83.549000000000007</v>
      </c>
      <c r="I382" s="198"/>
      <c r="J382" s="13"/>
      <c r="K382" s="13"/>
      <c r="L382" s="193"/>
      <c r="M382" s="199"/>
      <c r="N382" s="200"/>
      <c r="O382" s="200"/>
      <c r="P382" s="200"/>
      <c r="Q382" s="200"/>
      <c r="R382" s="200"/>
      <c r="S382" s="200"/>
      <c r="T382" s="20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5" t="s">
        <v>173</v>
      </c>
      <c r="AU382" s="195" t="s">
        <v>85</v>
      </c>
      <c r="AV382" s="13" t="s">
        <v>85</v>
      </c>
      <c r="AW382" s="13" t="s">
        <v>33</v>
      </c>
      <c r="AX382" s="13" t="s">
        <v>77</v>
      </c>
      <c r="AY382" s="195" t="s">
        <v>165</v>
      </c>
    </row>
    <row r="383" s="13" customFormat="1">
      <c r="A383" s="13"/>
      <c r="B383" s="193"/>
      <c r="C383" s="13"/>
      <c r="D383" s="194" t="s">
        <v>173</v>
      </c>
      <c r="E383" s="195" t="s">
        <v>1</v>
      </c>
      <c r="F383" s="196" t="s">
        <v>598</v>
      </c>
      <c r="G383" s="13"/>
      <c r="H383" s="197">
        <v>125.64700000000001</v>
      </c>
      <c r="I383" s="198"/>
      <c r="J383" s="13"/>
      <c r="K383" s="13"/>
      <c r="L383" s="193"/>
      <c r="M383" s="199"/>
      <c r="N383" s="200"/>
      <c r="O383" s="200"/>
      <c r="P383" s="200"/>
      <c r="Q383" s="200"/>
      <c r="R383" s="200"/>
      <c r="S383" s="200"/>
      <c r="T383" s="20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5" t="s">
        <v>173</v>
      </c>
      <c r="AU383" s="195" t="s">
        <v>85</v>
      </c>
      <c r="AV383" s="13" t="s">
        <v>85</v>
      </c>
      <c r="AW383" s="13" t="s">
        <v>33</v>
      </c>
      <c r="AX383" s="13" t="s">
        <v>77</v>
      </c>
      <c r="AY383" s="195" t="s">
        <v>165</v>
      </c>
    </row>
    <row r="384" s="13" customFormat="1">
      <c r="A384" s="13"/>
      <c r="B384" s="193"/>
      <c r="C384" s="13"/>
      <c r="D384" s="194" t="s">
        <v>173</v>
      </c>
      <c r="E384" s="195" t="s">
        <v>1</v>
      </c>
      <c r="F384" s="196" t="s">
        <v>599</v>
      </c>
      <c r="G384" s="13"/>
      <c r="H384" s="197">
        <v>182.90000000000001</v>
      </c>
      <c r="I384" s="198"/>
      <c r="J384" s="13"/>
      <c r="K384" s="13"/>
      <c r="L384" s="193"/>
      <c r="M384" s="199"/>
      <c r="N384" s="200"/>
      <c r="O384" s="200"/>
      <c r="P384" s="200"/>
      <c r="Q384" s="200"/>
      <c r="R384" s="200"/>
      <c r="S384" s="200"/>
      <c r="T384" s="20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5" t="s">
        <v>173</v>
      </c>
      <c r="AU384" s="195" t="s">
        <v>85</v>
      </c>
      <c r="AV384" s="13" t="s">
        <v>85</v>
      </c>
      <c r="AW384" s="13" t="s">
        <v>33</v>
      </c>
      <c r="AX384" s="13" t="s">
        <v>77</v>
      </c>
      <c r="AY384" s="195" t="s">
        <v>165</v>
      </c>
    </row>
    <row r="385" s="13" customFormat="1">
      <c r="A385" s="13"/>
      <c r="B385" s="193"/>
      <c r="C385" s="13"/>
      <c r="D385" s="194" t="s">
        <v>173</v>
      </c>
      <c r="E385" s="195" t="s">
        <v>1</v>
      </c>
      <c r="F385" s="196" t="s">
        <v>600</v>
      </c>
      <c r="G385" s="13"/>
      <c r="H385" s="197">
        <v>133.79599999999999</v>
      </c>
      <c r="I385" s="198"/>
      <c r="J385" s="13"/>
      <c r="K385" s="13"/>
      <c r="L385" s="193"/>
      <c r="M385" s="199"/>
      <c r="N385" s="200"/>
      <c r="O385" s="200"/>
      <c r="P385" s="200"/>
      <c r="Q385" s="200"/>
      <c r="R385" s="200"/>
      <c r="S385" s="200"/>
      <c r="T385" s="20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5" t="s">
        <v>173</v>
      </c>
      <c r="AU385" s="195" t="s">
        <v>85</v>
      </c>
      <c r="AV385" s="13" t="s">
        <v>85</v>
      </c>
      <c r="AW385" s="13" t="s">
        <v>33</v>
      </c>
      <c r="AX385" s="13" t="s">
        <v>77</v>
      </c>
      <c r="AY385" s="195" t="s">
        <v>165</v>
      </c>
    </row>
    <row r="386" s="13" customFormat="1">
      <c r="A386" s="13"/>
      <c r="B386" s="193"/>
      <c r="C386" s="13"/>
      <c r="D386" s="194" t="s">
        <v>173</v>
      </c>
      <c r="E386" s="195" t="s">
        <v>1</v>
      </c>
      <c r="F386" s="196" t="s">
        <v>601</v>
      </c>
      <c r="G386" s="13"/>
      <c r="H386" s="197">
        <v>75.763999999999996</v>
      </c>
      <c r="I386" s="198"/>
      <c r="J386" s="13"/>
      <c r="K386" s="13"/>
      <c r="L386" s="193"/>
      <c r="M386" s="199"/>
      <c r="N386" s="200"/>
      <c r="O386" s="200"/>
      <c r="P386" s="200"/>
      <c r="Q386" s="200"/>
      <c r="R386" s="200"/>
      <c r="S386" s="200"/>
      <c r="T386" s="20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5" t="s">
        <v>173</v>
      </c>
      <c r="AU386" s="195" t="s">
        <v>85</v>
      </c>
      <c r="AV386" s="13" t="s">
        <v>85</v>
      </c>
      <c r="AW386" s="13" t="s">
        <v>33</v>
      </c>
      <c r="AX386" s="13" t="s">
        <v>77</v>
      </c>
      <c r="AY386" s="195" t="s">
        <v>165</v>
      </c>
    </row>
    <row r="387" s="13" customFormat="1">
      <c r="A387" s="13"/>
      <c r="B387" s="193"/>
      <c r="C387" s="13"/>
      <c r="D387" s="194" t="s">
        <v>173</v>
      </c>
      <c r="E387" s="195" t="s">
        <v>1</v>
      </c>
      <c r="F387" s="196" t="s">
        <v>602</v>
      </c>
      <c r="G387" s="13"/>
      <c r="H387" s="197">
        <v>47.616</v>
      </c>
      <c r="I387" s="198"/>
      <c r="J387" s="13"/>
      <c r="K387" s="13"/>
      <c r="L387" s="193"/>
      <c r="M387" s="199"/>
      <c r="N387" s="200"/>
      <c r="O387" s="200"/>
      <c r="P387" s="200"/>
      <c r="Q387" s="200"/>
      <c r="R387" s="200"/>
      <c r="S387" s="200"/>
      <c r="T387" s="20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5" t="s">
        <v>173</v>
      </c>
      <c r="AU387" s="195" t="s">
        <v>85</v>
      </c>
      <c r="AV387" s="13" t="s">
        <v>85</v>
      </c>
      <c r="AW387" s="13" t="s">
        <v>33</v>
      </c>
      <c r="AX387" s="13" t="s">
        <v>77</v>
      </c>
      <c r="AY387" s="195" t="s">
        <v>165</v>
      </c>
    </row>
    <row r="388" s="13" customFormat="1">
      <c r="A388" s="13"/>
      <c r="B388" s="193"/>
      <c r="C388" s="13"/>
      <c r="D388" s="194" t="s">
        <v>173</v>
      </c>
      <c r="E388" s="195" t="s">
        <v>1</v>
      </c>
      <c r="F388" s="196" t="s">
        <v>603</v>
      </c>
      <c r="G388" s="13"/>
      <c r="H388" s="197">
        <v>105.92700000000001</v>
      </c>
      <c r="I388" s="198"/>
      <c r="J388" s="13"/>
      <c r="K388" s="13"/>
      <c r="L388" s="193"/>
      <c r="M388" s="199"/>
      <c r="N388" s="200"/>
      <c r="O388" s="200"/>
      <c r="P388" s="200"/>
      <c r="Q388" s="200"/>
      <c r="R388" s="200"/>
      <c r="S388" s="200"/>
      <c r="T388" s="20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5" t="s">
        <v>173</v>
      </c>
      <c r="AU388" s="195" t="s">
        <v>85</v>
      </c>
      <c r="AV388" s="13" t="s">
        <v>85</v>
      </c>
      <c r="AW388" s="13" t="s">
        <v>33</v>
      </c>
      <c r="AX388" s="13" t="s">
        <v>77</v>
      </c>
      <c r="AY388" s="195" t="s">
        <v>165</v>
      </c>
    </row>
    <row r="389" s="14" customFormat="1">
      <c r="A389" s="14"/>
      <c r="B389" s="202"/>
      <c r="C389" s="14"/>
      <c r="D389" s="194" t="s">
        <v>173</v>
      </c>
      <c r="E389" s="203" t="s">
        <v>1</v>
      </c>
      <c r="F389" s="204" t="s">
        <v>604</v>
      </c>
      <c r="G389" s="14"/>
      <c r="H389" s="205">
        <v>755.19899999999996</v>
      </c>
      <c r="I389" s="206"/>
      <c r="J389" s="14"/>
      <c r="K389" s="14"/>
      <c r="L389" s="202"/>
      <c r="M389" s="207"/>
      <c r="N389" s="208"/>
      <c r="O389" s="208"/>
      <c r="P389" s="208"/>
      <c r="Q389" s="208"/>
      <c r="R389" s="208"/>
      <c r="S389" s="208"/>
      <c r="T389" s="20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3" t="s">
        <v>173</v>
      </c>
      <c r="AU389" s="203" t="s">
        <v>85</v>
      </c>
      <c r="AV389" s="14" t="s">
        <v>81</v>
      </c>
      <c r="AW389" s="14" t="s">
        <v>33</v>
      </c>
      <c r="AX389" s="14" t="s">
        <v>77</v>
      </c>
      <c r="AY389" s="203" t="s">
        <v>165</v>
      </c>
    </row>
    <row r="390" s="15" customFormat="1">
      <c r="A390" s="15"/>
      <c r="B390" s="210"/>
      <c r="C390" s="15"/>
      <c r="D390" s="194" t="s">
        <v>173</v>
      </c>
      <c r="E390" s="211" t="s">
        <v>100</v>
      </c>
      <c r="F390" s="212" t="s">
        <v>191</v>
      </c>
      <c r="G390" s="15"/>
      <c r="H390" s="213">
        <v>755.19899999999996</v>
      </c>
      <c r="I390" s="214"/>
      <c r="J390" s="15"/>
      <c r="K390" s="15"/>
      <c r="L390" s="210"/>
      <c r="M390" s="215"/>
      <c r="N390" s="216"/>
      <c r="O390" s="216"/>
      <c r="P390" s="216"/>
      <c r="Q390" s="216"/>
      <c r="R390" s="216"/>
      <c r="S390" s="216"/>
      <c r="T390" s="217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11" t="s">
        <v>173</v>
      </c>
      <c r="AU390" s="211" t="s">
        <v>85</v>
      </c>
      <c r="AV390" s="15" t="s">
        <v>97</v>
      </c>
      <c r="AW390" s="15" t="s">
        <v>33</v>
      </c>
      <c r="AX390" s="15" t="s">
        <v>8</v>
      </c>
      <c r="AY390" s="211" t="s">
        <v>165</v>
      </c>
    </row>
    <row r="391" s="2" customFormat="1" ht="24.15" customHeight="1">
      <c r="A391" s="37"/>
      <c r="B391" s="179"/>
      <c r="C391" s="180" t="s">
        <v>605</v>
      </c>
      <c r="D391" s="180" t="s">
        <v>167</v>
      </c>
      <c r="E391" s="181" t="s">
        <v>606</v>
      </c>
      <c r="F391" s="182" t="s">
        <v>607</v>
      </c>
      <c r="G391" s="183" t="s">
        <v>202</v>
      </c>
      <c r="H391" s="184">
        <v>1041.0350000000001</v>
      </c>
      <c r="I391" s="185"/>
      <c r="J391" s="186">
        <f>ROUND(I391*H391,0)</f>
        <v>0</v>
      </c>
      <c r="K391" s="182" t="s">
        <v>171</v>
      </c>
      <c r="L391" s="38"/>
      <c r="M391" s="187" t="s">
        <v>1</v>
      </c>
      <c r="N391" s="188" t="s">
        <v>42</v>
      </c>
      <c r="O391" s="76"/>
      <c r="P391" s="189">
        <f>O391*H391</f>
        <v>0</v>
      </c>
      <c r="Q391" s="189">
        <v>0.00028600000000000001</v>
      </c>
      <c r="R391" s="189">
        <f>Q391*H391</f>
        <v>0.29773601000000005</v>
      </c>
      <c r="S391" s="189">
        <v>0</v>
      </c>
      <c r="T391" s="190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1" t="s">
        <v>286</v>
      </c>
      <c r="AT391" s="191" t="s">
        <v>167</v>
      </c>
      <c r="AU391" s="191" t="s">
        <v>85</v>
      </c>
      <c r="AY391" s="18" t="s">
        <v>165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8" t="s">
        <v>8</v>
      </c>
      <c r="BK391" s="192">
        <f>ROUND(I391*H391,0)</f>
        <v>0</v>
      </c>
      <c r="BL391" s="18" t="s">
        <v>286</v>
      </c>
      <c r="BM391" s="191" t="s">
        <v>608</v>
      </c>
    </row>
    <row r="392" s="13" customFormat="1">
      <c r="A392" s="13"/>
      <c r="B392" s="193"/>
      <c r="C392" s="13"/>
      <c r="D392" s="194" t="s">
        <v>173</v>
      </c>
      <c r="E392" s="195" t="s">
        <v>1</v>
      </c>
      <c r="F392" s="196" t="s">
        <v>100</v>
      </c>
      <c r="G392" s="13"/>
      <c r="H392" s="197">
        <v>755.19899999999996</v>
      </c>
      <c r="I392" s="198"/>
      <c r="J392" s="13"/>
      <c r="K392" s="13"/>
      <c r="L392" s="193"/>
      <c r="M392" s="199"/>
      <c r="N392" s="200"/>
      <c r="O392" s="200"/>
      <c r="P392" s="200"/>
      <c r="Q392" s="200"/>
      <c r="R392" s="200"/>
      <c r="S392" s="200"/>
      <c r="T392" s="20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5" t="s">
        <v>173</v>
      </c>
      <c r="AU392" s="195" t="s">
        <v>85</v>
      </c>
      <c r="AV392" s="13" t="s">
        <v>85</v>
      </c>
      <c r="AW392" s="13" t="s">
        <v>33</v>
      </c>
      <c r="AX392" s="13" t="s">
        <v>77</v>
      </c>
      <c r="AY392" s="195" t="s">
        <v>165</v>
      </c>
    </row>
    <row r="393" s="13" customFormat="1">
      <c r="A393" s="13"/>
      <c r="B393" s="193"/>
      <c r="C393" s="13"/>
      <c r="D393" s="194" t="s">
        <v>173</v>
      </c>
      <c r="E393" s="195" t="s">
        <v>1</v>
      </c>
      <c r="F393" s="196" t="s">
        <v>609</v>
      </c>
      <c r="G393" s="13"/>
      <c r="H393" s="197">
        <v>275.38600000000002</v>
      </c>
      <c r="I393" s="198"/>
      <c r="J393" s="13"/>
      <c r="K393" s="13"/>
      <c r="L393" s="193"/>
      <c r="M393" s="199"/>
      <c r="N393" s="200"/>
      <c r="O393" s="200"/>
      <c r="P393" s="200"/>
      <c r="Q393" s="200"/>
      <c r="R393" s="200"/>
      <c r="S393" s="200"/>
      <c r="T393" s="20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5" t="s">
        <v>173</v>
      </c>
      <c r="AU393" s="195" t="s">
        <v>85</v>
      </c>
      <c r="AV393" s="13" t="s">
        <v>85</v>
      </c>
      <c r="AW393" s="13" t="s">
        <v>33</v>
      </c>
      <c r="AX393" s="13" t="s">
        <v>77</v>
      </c>
      <c r="AY393" s="195" t="s">
        <v>165</v>
      </c>
    </row>
    <row r="394" s="13" customFormat="1">
      <c r="A394" s="13"/>
      <c r="B394" s="193"/>
      <c r="C394" s="13"/>
      <c r="D394" s="194" t="s">
        <v>173</v>
      </c>
      <c r="E394" s="195" t="s">
        <v>1</v>
      </c>
      <c r="F394" s="196" t="s">
        <v>396</v>
      </c>
      <c r="G394" s="13"/>
      <c r="H394" s="197">
        <v>10.449999999999999</v>
      </c>
      <c r="I394" s="198"/>
      <c r="J394" s="13"/>
      <c r="K394" s="13"/>
      <c r="L394" s="193"/>
      <c r="M394" s="199"/>
      <c r="N394" s="200"/>
      <c r="O394" s="200"/>
      <c r="P394" s="200"/>
      <c r="Q394" s="200"/>
      <c r="R394" s="200"/>
      <c r="S394" s="200"/>
      <c r="T394" s="20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5" t="s">
        <v>173</v>
      </c>
      <c r="AU394" s="195" t="s">
        <v>85</v>
      </c>
      <c r="AV394" s="13" t="s">
        <v>85</v>
      </c>
      <c r="AW394" s="13" t="s">
        <v>33</v>
      </c>
      <c r="AX394" s="13" t="s">
        <v>77</v>
      </c>
      <c r="AY394" s="195" t="s">
        <v>165</v>
      </c>
    </row>
    <row r="395" s="14" customFormat="1">
      <c r="A395" s="14"/>
      <c r="B395" s="202"/>
      <c r="C395" s="14"/>
      <c r="D395" s="194" t="s">
        <v>173</v>
      </c>
      <c r="E395" s="203" t="s">
        <v>1</v>
      </c>
      <c r="F395" s="204" t="s">
        <v>183</v>
      </c>
      <c r="G395" s="14"/>
      <c r="H395" s="205">
        <v>1041.0350000000001</v>
      </c>
      <c r="I395" s="206"/>
      <c r="J395" s="14"/>
      <c r="K395" s="14"/>
      <c r="L395" s="202"/>
      <c r="M395" s="207"/>
      <c r="N395" s="208"/>
      <c r="O395" s="208"/>
      <c r="P395" s="208"/>
      <c r="Q395" s="208"/>
      <c r="R395" s="208"/>
      <c r="S395" s="208"/>
      <c r="T395" s="20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3" t="s">
        <v>173</v>
      </c>
      <c r="AU395" s="203" t="s">
        <v>85</v>
      </c>
      <c r="AV395" s="14" t="s">
        <v>81</v>
      </c>
      <c r="AW395" s="14" t="s">
        <v>33</v>
      </c>
      <c r="AX395" s="14" t="s">
        <v>8</v>
      </c>
      <c r="AY395" s="203" t="s">
        <v>165</v>
      </c>
    </row>
    <row r="396" s="12" customFormat="1" ht="25.92" customHeight="1">
      <c r="A396" s="12"/>
      <c r="B396" s="166"/>
      <c r="C396" s="12"/>
      <c r="D396" s="167" t="s">
        <v>76</v>
      </c>
      <c r="E396" s="168" t="s">
        <v>610</v>
      </c>
      <c r="F396" s="168" t="s">
        <v>611</v>
      </c>
      <c r="G396" s="12"/>
      <c r="H396" s="12"/>
      <c r="I396" s="169"/>
      <c r="J396" s="170">
        <f>BK396</f>
        <v>0</v>
      </c>
      <c r="K396" s="12"/>
      <c r="L396" s="166"/>
      <c r="M396" s="171"/>
      <c r="N396" s="172"/>
      <c r="O396" s="172"/>
      <c r="P396" s="173">
        <f>SUM(P397:P398)</f>
        <v>0</v>
      </c>
      <c r="Q396" s="172"/>
      <c r="R396" s="173">
        <f>SUM(R397:R398)</f>
        <v>0</v>
      </c>
      <c r="S396" s="172"/>
      <c r="T396" s="174">
        <f>SUM(T397:T398)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67" t="s">
        <v>97</v>
      </c>
      <c r="AT396" s="175" t="s">
        <v>76</v>
      </c>
      <c r="AU396" s="175" t="s">
        <v>77</v>
      </c>
      <c r="AY396" s="167" t="s">
        <v>165</v>
      </c>
      <c r="BK396" s="176">
        <f>SUM(BK397:BK398)</f>
        <v>0</v>
      </c>
    </row>
    <row r="397" s="2" customFormat="1" ht="21.75" customHeight="1">
      <c r="A397" s="37"/>
      <c r="B397" s="179"/>
      <c r="C397" s="180" t="s">
        <v>612</v>
      </c>
      <c r="D397" s="180" t="s">
        <v>167</v>
      </c>
      <c r="E397" s="181" t="s">
        <v>613</v>
      </c>
      <c r="F397" s="182" t="s">
        <v>614</v>
      </c>
      <c r="G397" s="183" t="s">
        <v>615</v>
      </c>
      <c r="H397" s="184">
        <v>100</v>
      </c>
      <c r="I397" s="185"/>
      <c r="J397" s="186">
        <f>ROUND(I397*H397,0)</f>
        <v>0</v>
      </c>
      <c r="K397" s="182" t="s">
        <v>171</v>
      </c>
      <c r="L397" s="38"/>
      <c r="M397" s="187" t="s">
        <v>1</v>
      </c>
      <c r="N397" s="188" t="s">
        <v>42</v>
      </c>
      <c r="O397" s="76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1" t="s">
        <v>616</v>
      </c>
      <c r="AT397" s="191" t="s">
        <v>167</v>
      </c>
      <c r="AU397" s="191" t="s">
        <v>8</v>
      </c>
      <c r="AY397" s="18" t="s">
        <v>165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8" t="s">
        <v>8</v>
      </c>
      <c r="BK397" s="192">
        <f>ROUND(I397*H397,0)</f>
        <v>0</v>
      </c>
      <c r="BL397" s="18" t="s">
        <v>616</v>
      </c>
      <c r="BM397" s="191" t="s">
        <v>617</v>
      </c>
    </row>
    <row r="398" s="13" customFormat="1">
      <c r="A398" s="13"/>
      <c r="B398" s="193"/>
      <c r="C398" s="13"/>
      <c r="D398" s="194" t="s">
        <v>173</v>
      </c>
      <c r="E398" s="195" t="s">
        <v>1</v>
      </c>
      <c r="F398" s="196" t="s">
        <v>618</v>
      </c>
      <c r="G398" s="13"/>
      <c r="H398" s="197">
        <v>100</v>
      </c>
      <c r="I398" s="198"/>
      <c r="J398" s="13"/>
      <c r="K398" s="13"/>
      <c r="L398" s="193"/>
      <c r="M398" s="228"/>
      <c r="N398" s="229"/>
      <c r="O398" s="229"/>
      <c r="P398" s="229"/>
      <c r="Q398" s="229"/>
      <c r="R398" s="229"/>
      <c r="S398" s="229"/>
      <c r="T398" s="23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5" t="s">
        <v>173</v>
      </c>
      <c r="AU398" s="195" t="s">
        <v>8</v>
      </c>
      <c r="AV398" s="13" t="s">
        <v>85</v>
      </c>
      <c r="AW398" s="13" t="s">
        <v>33</v>
      </c>
      <c r="AX398" s="13" t="s">
        <v>8</v>
      </c>
      <c r="AY398" s="195" t="s">
        <v>165</v>
      </c>
    </row>
    <row r="399" s="2" customFormat="1" ht="6.96" customHeight="1">
      <c r="A399" s="37"/>
      <c r="B399" s="59"/>
      <c r="C399" s="60"/>
      <c r="D399" s="60"/>
      <c r="E399" s="60"/>
      <c r="F399" s="60"/>
      <c r="G399" s="60"/>
      <c r="H399" s="60"/>
      <c r="I399" s="60"/>
      <c r="J399" s="60"/>
      <c r="K399" s="60"/>
      <c r="L399" s="38"/>
      <c r="M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</row>
  </sheetData>
  <autoFilter ref="C133:K3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- 3.část</v>
      </c>
      <c r="F7" s="31"/>
      <c r="G7" s="31"/>
      <c r="H7" s="31"/>
      <c r="L7" s="21"/>
    </row>
    <row r="8" s="1" customFormat="1" ht="12" customHeight="1">
      <c r="B8" s="21"/>
      <c r="D8" s="31" t="s">
        <v>119</v>
      </c>
      <c r="L8" s="21"/>
    </row>
    <row r="9" s="2" customFormat="1" ht="16.5" customHeight="1">
      <c r="A9" s="37"/>
      <c r="B9" s="38"/>
      <c r="C9" s="37"/>
      <c r="D9" s="37"/>
      <c r="E9" s="129" t="s">
        <v>123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125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619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620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ROUND(J137,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ROUND((SUM(BE137:BE264)),  0)</f>
        <v>0</v>
      </c>
      <c r="G35" s="37"/>
      <c r="H35" s="37"/>
      <c r="I35" s="136">
        <v>0.20999999999999999</v>
      </c>
      <c r="J35" s="135">
        <f>ROUND(((SUM(BE137:BE264))*I35),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ROUND((SUM(BF137:BF264)),  0)</f>
        <v>0</v>
      </c>
      <c r="G36" s="37"/>
      <c r="H36" s="37"/>
      <c r="I36" s="136">
        <v>0.14999999999999999</v>
      </c>
      <c r="J36" s="135">
        <f>ROUND(((SUM(BF137:BF264))*I36),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ROUND((SUM(BG137:BG264)),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ROUND((SUM(BH137:BH264)),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ROUND((SUM(BI137:BI264)),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- 3.část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L86" s="21"/>
    </row>
    <row r="87" s="2" customFormat="1" ht="16.5" customHeight="1">
      <c r="A87" s="37"/>
      <c r="B87" s="38"/>
      <c r="C87" s="37"/>
      <c r="D87" s="37"/>
      <c r="E87" s="129" t="s">
        <v>123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b - Elektroinstalace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132</v>
      </c>
      <c r="D96" s="137"/>
      <c r="E96" s="137"/>
      <c r="F96" s="137"/>
      <c r="G96" s="137"/>
      <c r="H96" s="137"/>
      <c r="I96" s="137"/>
      <c r="J96" s="146" t="s">
        <v>133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134</v>
      </c>
      <c r="D98" s="37"/>
      <c r="E98" s="37"/>
      <c r="F98" s="37"/>
      <c r="G98" s="37"/>
      <c r="H98" s="37"/>
      <c r="I98" s="37"/>
      <c r="J98" s="95">
        <f>J137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135</v>
      </c>
    </row>
    <row r="99" s="9" customFormat="1" ht="24.96" customHeight="1">
      <c r="A99" s="9"/>
      <c r="B99" s="148"/>
      <c r="C99" s="9"/>
      <c r="D99" s="149" t="s">
        <v>621</v>
      </c>
      <c r="E99" s="150"/>
      <c r="F99" s="150"/>
      <c r="G99" s="150"/>
      <c r="H99" s="150"/>
      <c r="I99" s="150"/>
      <c r="J99" s="151">
        <f>J138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622</v>
      </c>
      <c r="E100" s="154"/>
      <c r="F100" s="154"/>
      <c r="G100" s="154"/>
      <c r="H100" s="154"/>
      <c r="I100" s="154"/>
      <c r="J100" s="155">
        <f>J139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2"/>
      <c r="C101" s="10"/>
      <c r="D101" s="153" t="s">
        <v>623</v>
      </c>
      <c r="E101" s="154"/>
      <c r="F101" s="154"/>
      <c r="G101" s="154"/>
      <c r="H101" s="154"/>
      <c r="I101" s="154"/>
      <c r="J101" s="155">
        <f>J140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2"/>
      <c r="C102" s="10"/>
      <c r="D102" s="153" t="s">
        <v>624</v>
      </c>
      <c r="E102" s="154"/>
      <c r="F102" s="154"/>
      <c r="G102" s="154"/>
      <c r="H102" s="154"/>
      <c r="I102" s="154"/>
      <c r="J102" s="155">
        <f>J168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2"/>
      <c r="C103" s="10"/>
      <c r="D103" s="153" t="s">
        <v>625</v>
      </c>
      <c r="E103" s="154"/>
      <c r="F103" s="154"/>
      <c r="G103" s="154"/>
      <c r="H103" s="154"/>
      <c r="I103" s="154"/>
      <c r="J103" s="155">
        <f>J180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2"/>
      <c r="C104" s="10"/>
      <c r="D104" s="153" t="s">
        <v>626</v>
      </c>
      <c r="E104" s="154"/>
      <c r="F104" s="154"/>
      <c r="G104" s="154"/>
      <c r="H104" s="154"/>
      <c r="I104" s="154"/>
      <c r="J104" s="155">
        <f>J186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627</v>
      </c>
      <c r="E105" s="154"/>
      <c r="F105" s="154"/>
      <c r="G105" s="154"/>
      <c r="H105" s="154"/>
      <c r="I105" s="154"/>
      <c r="J105" s="155">
        <f>J194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628</v>
      </c>
      <c r="E106" s="154"/>
      <c r="F106" s="154"/>
      <c r="G106" s="154"/>
      <c r="H106" s="154"/>
      <c r="I106" s="154"/>
      <c r="J106" s="155">
        <f>J196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629</v>
      </c>
      <c r="E107" s="154"/>
      <c r="F107" s="154"/>
      <c r="G107" s="154"/>
      <c r="H107" s="154"/>
      <c r="I107" s="154"/>
      <c r="J107" s="155">
        <f>J198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52"/>
      <c r="C108" s="10"/>
      <c r="D108" s="153" t="s">
        <v>630</v>
      </c>
      <c r="E108" s="154"/>
      <c r="F108" s="154"/>
      <c r="G108" s="154"/>
      <c r="H108" s="154"/>
      <c r="I108" s="154"/>
      <c r="J108" s="155">
        <f>J199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52"/>
      <c r="C109" s="10"/>
      <c r="D109" s="153" t="s">
        <v>623</v>
      </c>
      <c r="E109" s="154"/>
      <c r="F109" s="154"/>
      <c r="G109" s="154"/>
      <c r="H109" s="154"/>
      <c r="I109" s="154"/>
      <c r="J109" s="155">
        <f>J201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52"/>
      <c r="C110" s="10"/>
      <c r="D110" s="153" t="s">
        <v>624</v>
      </c>
      <c r="E110" s="154"/>
      <c r="F110" s="154"/>
      <c r="G110" s="154"/>
      <c r="H110" s="154"/>
      <c r="I110" s="154"/>
      <c r="J110" s="155">
        <f>J225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52"/>
      <c r="C111" s="10"/>
      <c r="D111" s="153" t="s">
        <v>625</v>
      </c>
      <c r="E111" s="154"/>
      <c r="F111" s="154"/>
      <c r="G111" s="154"/>
      <c r="H111" s="154"/>
      <c r="I111" s="154"/>
      <c r="J111" s="155">
        <f>J242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52"/>
      <c r="C112" s="10"/>
      <c r="D112" s="153" t="s">
        <v>626</v>
      </c>
      <c r="E112" s="154"/>
      <c r="F112" s="154"/>
      <c r="G112" s="154"/>
      <c r="H112" s="154"/>
      <c r="I112" s="154"/>
      <c r="J112" s="155">
        <f>J248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2"/>
      <c r="C113" s="10"/>
      <c r="D113" s="153" t="s">
        <v>631</v>
      </c>
      <c r="E113" s="154"/>
      <c r="F113" s="154"/>
      <c r="G113" s="154"/>
      <c r="H113" s="154"/>
      <c r="I113" s="154"/>
      <c r="J113" s="155">
        <f>J255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2"/>
      <c r="C114" s="10"/>
      <c r="D114" s="153" t="s">
        <v>632</v>
      </c>
      <c r="E114" s="154"/>
      <c r="F114" s="154"/>
      <c r="G114" s="154"/>
      <c r="H114" s="154"/>
      <c r="I114" s="154"/>
      <c r="J114" s="155">
        <f>J257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633</v>
      </c>
      <c r="E115" s="154"/>
      <c r="F115" s="154"/>
      <c r="G115" s="154"/>
      <c r="H115" s="154"/>
      <c r="I115" s="154"/>
      <c r="J115" s="155">
        <f>J262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150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17</v>
      </c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7"/>
      <c r="D125" s="37"/>
      <c r="E125" s="129" t="str">
        <f>E7</f>
        <v>SPOŠ D. K. n.L., budova H - 1.etapa - 3.část</v>
      </c>
      <c r="F125" s="31"/>
      <c r="G125" s="31"/>
      <c r="H125" s="31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" customFormat="1" ht="12" customHeight="1">
      <c r="B126" s="21"/>
      <c r="C126" s="31" t="s">
        <v>119</v>
      </c>
      <c r="L126" s="21"/>
    </row>
    <row r="127" s="2" customFormat="1" ht="16.5" customHeight="1">
      <c r="A127" s="37"/>
      <c r="B127" s="38"/>
      <c r="C127" s="37"/>
      <c r="D127" s="37"/>
      <c r="E127" s="129" t="s">
        <v>123</v>
      </c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125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7"/>
      <c r="D129" s="37"/>
      <c r="E129" s="66" t="str">
        <f>E11</f>
        <v>b - Elektroinstalace</v>
      </c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7"/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21</v>
      </c>
      <c r="D131" s="37"/>
      <c r="E131" s="37"/>
      <c r="F131" s="26" t="str">
        <f>F14</f>
        <v xml:space="preserve"> </v>
      </c>
      <c r="G131" s="37"/>
      <c r="H131" s="37"/>
      <c r="I131" s="31" t="s">
        <v>23</v>
      </c>
      <c r="J131" s="68" t="str">
        <f>IF(J14="","",J14)</f>
        <v>11. 1. 2024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40.05" customHeight="1">
      <c r="A133" s="37"/>
      <c r="B133" s="38"/>
      <c r="C133" s="31" t="s">
        <v>25</v>
      </c>
      <c r="D133" s="37"/>
      <c r="E133" s="37"/>
      <c r="F133" s="26" t="str">
        <f>E17</f>
        <v>SPOŠ Dvůr Králové, Elišky Krásnohorské 2069</v>
      </c>
      <c r="G133" s="37"/>
      <c r="H133" s="37"/>
      <c r="I133" s="31" t="s">
        <v>31</v>
      </c>
      <c r="J133" s="35" t="str">
        <f>E23</f>
        <v>Projektis DK s.r.o., Legionářská 562, D.K.n.L.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29</v>
      </c>
      <c r="D134" s="37"/>
      <c r="E134" s="37"/>
      <c r="F134" s="26" t="str">
        <f>IF(E20="","",E20)</f>
        <v>Vyplň údaj</v>
      </c>
      <c r="G134" s="37"/>
      <c r="H134" s="37"/>
      <c r="I134" s="31" t="s">
        <v>34</v>
      </c>
      <c r="J134" s="35" t="str">
        <f>E26</f>
        <v>ing. V. Švehla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56"/>
      <c r="B136" s="157"/>
      <c r="C136" s="158" t="s">
        <v>151</v>
      </c>
      <c r="D136" s="159" t="s">
        <v>62</v>
      </c>
      <c r="E136" s="159" t="s">
        <v>58</v>
      </c>
      <c r="F136" s="159" t="s">
        <v>59</v>
      </c>
      <c r="G136" s="159" t="s">
        <v>152</v>
      </c>
      <c r="H136" s="159" t="s">
        <v>153</v>
      </c>
      <c r="I136" s="159" t="s">
        <v>154</v>
      </c>
      <c r="J136" s="159" t="s">
        <v>133</v>
      </c>
      <c r="K136" s="160" t="s">
        <v>155</v>
      </c>
      <c r="L136" s="161"/>
      <c r="M136" s="85" t="s">
        <v>1</v>
      </c>
      <c r="N136" s="86" t="s">
        <v>41</v>
      </c>
      <c r="O136" s="86" t="s">
        <v>156</v>
      </c>
      <c r="P136" s="86" t="s">
        <v>157</v>
      </c>
      <c r="Q136" s="86" t="s">
        <v>158</v>
      </c>
      <c r="R136" s="86" t="s">
        <v>159</v>
      </c>
      <c r="S136" s="86" t="s">
        <v>160</v>
      </c>
      <c r="T136" s="87" t="s">
        <v>161</v>
      </c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/>
    </row>
    <row r="137" s="2" customFormat="1" ht="22.8" customHeight="1">
      <c r="A137" s="37"/>
      <c r="B137" s="38"/>
      <c r="C137" s="92" t="s">
        <v>162</v>
      </c>
      <c r="D137" s="37"/>
      <c r="E137" s="37"/>
      <c r="F137" s="37"/>
      <c r="G137" s="37"/>
      <c r="H137" s="37"/>
      <c r="I137" s="37"/>
      <c r="J137" s="162">
        <f>BK137</f>
        <v>0</v>
      </c>
      <c r="K137" s="37"/>
      <c r="L137" s="38"/>
      <c r="M137" s="88"/>
      <c r="N137" s="72"/>
      <c r="O137" s="89"/>
      <c r="P137" s="163">
        <f>P138</f>
        <v>0</v>
      </c>
      <c r="Q137" s="89"/>
      <c r="R137" s="163">
        <f>R138</f>
        <v>0</v>
      </c>
      <c r="S137" s="89"/>
      <c r="T137" s="164">
        <f>T138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76</v>
      </c>
      <c r="AU137" s="18" t="s">
        <v>135</v>
      </c>
      <c r="BK137" s="165">
        <f>BK138</f>
        <v>0</v>
      </c>
    </row>
    <row r="138" s="12" customFormat="1" ht="25.92" customHeight="1">
      <c r="A138" s="12"/>
      <c r="B138" s="166"/>
      <c r="C138" s="12"/>
      <c r="D138" s="167" t="s">
        <v>76</v>
      </c>
      <c r="E138" s="168" t="s">
        <v>221</v>
      </c>
      <c r="F138" s="168" t="s">
        <v>634</v>
      </c>
      <c r="G138" s="12"/>
      <c r="H138" s="12"/>
      <c r="I138" s="169"/>
      <c r="J138" s="170">
        <f>BK138</f>
        <v>0</v>
      </c>
      <c r="K138" s="12"/>
      <c r="L138" s="166"/>
      <c r="M138" s="171"/>
      <c r="N138" s="172"/>
      <c r="O138" s="172"/>
      <c r="P138" s="173">
        <f>P139+P194+P196+P198+P255+P257+P262</f>
        <v>0</v>
      </c>
      <c r="Q138" s="172"/>
      <c r="R138" s="173">
        <f>R139+R194+R196+R198+R255+R257+R262</f>
        <v>0</v>
      </c>
      <c r="S138" s="172"/>
      <c r="T138" s="174">
        <f>T139+T194+T196+T198+T255+T257+T262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81</v>
      </c>
      <c r="AT138" s="175" t="s">
        <v>76</v>
      </c>
      <c r="AU138" s="175" t="s">
        <v>77</v>
      </c>
      <c r="AY138" s="167" t="s">
        <v>165</v>
      </c>
      <c r="BK138" s="176">
        <f>BK139+BK194+BK196+BK198+BK255+BK257+BK262</f>
        <v>0</v>
      </c>
    </row>
    <row r="139" s="12" customFormat="1" ht="22.8" customHeight="1">
      <c r="A139" s="12"/>
      <c r="B139" s="166"/>
      <c r="C139" s="12"/>
      <c r="D139" s="167" t="s">
        <v>76</v>
      </c>
      <c r="E139" s="177" t="s">
        <v>635</v>
      </c>
      <c r="F139" s="177" t="s">
        <v>636</v>
      </c>
      <c r="G139" s="12"/>
      <c r="H139" s="12"/>
      <c r="I139" s="169"/>
      <c r="J139" s="178">
        <f>BK139</f>
        <v>0</v>
      </c>
      <c r="K139" s="12"/>
      <c r="L139" s="166"/>
      <c r="M139" s="171"/>
      <c r="N139" s="172"/>
      <c r="O139" s="172"/>
      <c r="P139" s="173">
        <f>P140+P168+P180+P186</f>
        <v>0</v>
      </c>
      <c r="Q139" s="172"/>
      <c r="R139" s="173">
        <f>R140+R168+R180+R186</f>
        <v>0</v>
      </c>
      <c r="S139" s="172"/>
      <c r="T139" s="174">
        <f>T140+T168+T180+T186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7" t="s">
        <v>81</v>
      </c>
      <c r="AT139" s="175" t="s">
        <v>76</v>
      </c>
      <c r="AU139" s="175" t="s">
        <v>8</v>
      </c>
      <c r="AY139" s="167" t="s">
        <v>165</v>
      </c>
      <c r="BK139" s="176">
        <f>BK140+BK168+BK180+BK186</f>
        <v>0</v>
      </c>
    </row>
    <row r="140" s="12" customFormat="1" ht="20.88" customHeight="1">
      <c r="A140" s="12"/>
      <c r="B140" s="166"/>
      <c r="C140" s="12"/>
      <c r="D140" s="167" t="s">
        <v>76</v>
      </c>
      <c r="E140" s="177" t="s">
        <v>637</v>
      </c>
      <c r="F140" s="177" t="s">
        <v>638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SUM(P141:P167)</f>
        <v>0</v>
      </c>
      <c r="Q140" s="172"/>
      <c r="R140" s="173">
        <f>SUM(R141:R167)</f>
        <v>0</v>
      </c>
      <c r="S140" s="172"/>
      <c r="T140" s="174">
        <f>SUM(T141:T167)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8</v>
      </c>
      <c r="AT140" s="175" t="s">
        <v>76</v>
      </c>
      <c r="AU140" s="175" t="s">
        <v>85</v>
      </c>
      <c r="AY140" s="167" t="s">
        <v>165</v>
      </c>
      <c r="BK140" s="176">
        <f>SUM(BK141:BK167)</f>
        <v>0</v>
      </c>
    </row>
    <row r="141" s="2" customFormat="1" ht="16.5" customHeight="1">
      <c r="A141" s="37"/>
      <c r="B141" s="179"/>
      <c r="C141" s="218" t="s">
        <v>8</v>
      </c>
      <c r="D141" s="218" t="s">
        <v>221</v>
      </c>
      <c r="E141" s="219" t="s">
        <v>639</v>
      </c>
      <c r="F141" s="220" t="s">
        <v>640</v>
      </c>
      <c r="G141" s="221" t="s">
        <v>304</v>
      </c>
      <c r="H141" s="222">
        <v>227</v>
      </c>
      <c r="I141" s="223"/>
      <c r="J141" s="224">
        <f>ROUND(I141*H141,0)</f>
        <v>0</v>
      </c>
      <c r="K141" s="220" t="s">
        <v>1</v>
      </c>
      <c r="L141" s="225"/>
      <c r="M141" s="226" t="s">
        <v>1</v>
      </c>
      <c r="N141" s="227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224</v>
      </c>
      <c r="AT141" s="191" t="s">
        <v>221</v>
      </c>
      <c r="AU141" s="191" t="s">
        <v>81</v>
      </c>
      <c r="AY141" s="18" t="s">
        <v>165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97</v>
      </c>
      <c r="BM141" s="191" t="s">
        <v>85</v>
      </c>
    </row>
    <row r="142" s="2" customFormat="1" ht="16.5" customHeight="1">
      <c r="A142" s="37"/>
      <c r="B142" s="179"/>
      <c r="C142" s="218" t="s">
        <v>85</v>
      </c>
      <c r="D142" s="218" t="s">
        <v>221</v>
      </c>
      <c r="E142" s="219" t="s">
        <v>641</v>
      </c>
      <c r="F142" s="220" t="s">
        <v>642</v>
      </c>
      <c r="G142" s="221" t="s">
        <v>304</v>
      </c>
      <c r="H142" s="222">
        <v>66</v>
      </c>
      <c r="I142" s="223"/>
      <c r="J142" s="224">
        <f>ROUND(I142*H142,0)</f>
        <v>0</v>
      </c>
      <c r="K142" s="220" t="s">
        <v>1</v>
      </c>
      <c r="L142" s="225"/>
      <c r="M142" s="226" t="s">
        <v>1</v>
      </c>
      <c r="N142" s="227" t="s">
        <v>42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224</v>
      </c>
      <c r="AT142" s="191" t="s">
        <v>221</v>
      </c>
      <c r="AU142" s="191" t="s">
        <v>81</v>
      </c>
      <c r="AY142" s="18" t="s">
        <v>165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97</v>
      </c>
      <c r="BM142" s="191" t="s">
        <v>97</v>
      </c>
    </row>
    <row r="143" s="2" customFormat="1" ht="16.5" customHeight="1">
      <c r="A143" s="37"/>
      <c r="B143" s="179"/>
      <c r="C143" s="218" t="s">
        <v>81</v>
      </c>
      <c r="D143" s="218" t="s">
        <v>221</v>
      </c>
      <c r="E143" s="219" t="s">
        <v>643</v>
      </c>
      <c r="F143" s="220" t="s">
        <v>644</v>
      </c>
      <c r="G143" s="221" t="s">
        <v>304</v>
      </c>
      <c r="H143" s="222">
        <v>34</v>
      </c>
      <c r="I143" s="223"/>
      <c r="J143" s="224">
        <f>ROUND(I143*H143,0)</f>
        <v>0</v>
      </c>
      <c r="K143" s="220" t="s">
        <v>1</v>
      </c>
      <c r="L143" s="225"/>
      <c r="M143" s="226" t="s">
        <v>1</v>
      </c>
      <c r="N143" s="227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224</v>
      </c>
      <c r="AT143" s="191" t="s">
        <v>221</v>
      </c>
      <c r="AU143" s="191" t="s">
        <v>81</v>
      </c>
      <c r="AY143" s="18" t="s">
        <v>165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97</v>
      </c>
      <c r="BM143" s="191" t="s">
        <v>197</v>
      </c>
    </row>
    <row r="144" s="2" customFormat="1" ht="16.5" customHeight="1">
      <c r="A144" s="37"/>
      <c r="B144" s="179"/>
      <c r="C144" s="218" t="s">
        <v>97</v>
      </c>
      <c r="D144" s="218" t="s">
        <v>221</v>
      </c>
      <c r="E144" s="219" t="s">
        <v>645</v>
      </c>
      <c r="F144" s="220" t="s">
        <v>646</v>
      </c>
      <c r="G144" s="221" t="s">
        <v>304</v>
      </c>
      <c r="H144" s="222">
        <v>15</v>
      </c>
      <c r="I144" s="223"/>
      <c r="J144" s="224">
        <f>ROUND(I144*H144,0)</f>
        <v>0</v>
      </c>
      <c r="K144" s="220" t="s">
        <v>1</v>
      </c>
      <c r="L144" s="225"/>
      <c r="M144" s="226" t="s">
        <v>1</v>
      </c>
      <c r="N144" s="227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224</v>
      </c>
      <c r="AT144" s="191" t="s">
        <v>221</v>
      </c>
      <c r="AU144" s="191" t="s">
        <v>81</v>
      </c>
      <c r="AY144" s="18" t="s">
        <v>165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97</v>
      </c>
      <c r="BM144" s="191" t="s">
        <v>224</v>
      </c>
    </row>
    <row r="145" s="2" customFormat="1" ht="16.5" customHeight="1">
      <c r="A145" s="37"/>
      <c r="B145" s="179"/>
      <c r="C145" s="218" t="s">
        <v>199</v>
      </c>
      <c r="D145" s="218" t="s">
        <v>221</v>
      </c>
      <c r="E145" s="219" t="s">
        <v>647</v>
      </c>
      <c r="F145" s="220" t="s">
        <v>648</v>
      </c>
      <c r="G145" s="221" t="s">
        <v>304</v>
      </c>
      <c r="H145" s="222">
        <v>32</v>
      </c>
      <c r="I145" s="223"/>
      <c r="J145" s="224">
        <f>ROUND(I145*H145,0)</f>
        <v>0</v>
      </c>
      <c r="K145" s="220" t="s">
        <v>1</v>
      </c>
      <c r="L145" s="225"/>
      <c r="M145" s="226" t="s">
        <v>1</v>
      </c>
      <c r="N145" s="227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224</v>
      </c>
      <c r="AT145" s="191" t="s">
        <v>221</v>
      </c>
      <c r="AU145" s="191" t="s">
        <v>81</v>
      </c>
      <c r="AY145" s="18" t="s">
        <v>165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97</v>
      </c>
      <c r="BM145" s="191" t="s">
        <v>248</v>
      </c>
    </row>
    <row r="146" s="2" customFormat="1" ht="16.5" customHeight="1">
      <c r="A146" s="37"/>
      <c r="B146" s="179"/>
      <c r="C146" s="218" t="s">
        <v>197</v>
      </c>
      <c r="D146" s="218" t="s">
        <v>221</v>
      </c>
      <c r="E146" s="219" t="s">
        <v>649</v>
      </c>
      <c r="F146" s="220" t="s">
        <v>650</v>
      </c>
      <c r="G146" s="221" t="s">
        <v>304</v>
      </c>
      <c r="H146" s="222">
        <v>36</v>
      </c>
      <c r="I146" s="223"/>
      <c r="J146" s="224">
        <f>ROUND(I146*H146,0)</f>
        <v>0</v>
      </c>
      <c r="K146" s="220" t="s">
        <v>1</v>
      </c>
      <c r="L146" s="225"/>
      <c r="M146" s="226" t="s">
        <v>1</v>
      </c>
      <c r="N146" s="227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224</v>
      </c>
      <c r="AT146" s="191" t="s">
        <v>221</v>
      </c>
      <c r="AU146" s="191" t="s">
        <v>81</v>
      </c>
      <c r="AY146" s="18" t="s">
        <v>165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97</v>
      </c>
      <c r="BM146" s="191" t="s">
        <v>259</v>
      </c>
    </row>
    <row r="147" s="2" customFormat="1" ht="16.5" customHeight="1">
      <c r="A147" s="37"/>
      <c r="B147" s="179"/>
      <c r="C147" s="218" t="s">
        <v>220</v>
      </c>
      <c r="D147" s="218" t="s">
        <v>221</v>
      </c>
      <c r="E147" s="219" t="s">
        <v>651</v>
      </c>
      <c r="F147" s="220" t="s">
        <v>652</v>
      </c>
      <c r="G147" s="221" t="s">
        <v>304</v>
      </c>
      <c r="H147" s="222">
        <v>54</v>
      </c>
      <c r="I147" s="223"/>
      <c r="J147" s="224">
        <f>ROUND(I147*H147,0)</f>
        <v>0</v>
      </c>
      <c r="K147" s="220" t="s">
        <v>1</v>
      </c>
      <c r="L147" s="225"/>
      <c r="M147" s="226" t="s">
        <v>1</v>
      </c>
      <c r="N147" s="227" t="s">
        <v>42</v>
      </c>
      <c r="O147" s="7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224</v>
      </c>
      <c r="AT147" s="191" t="s">
        <v>221</v>
      </c>
      <c r="AU147" s="191" t="s">
        <v>81</v>
      </c>
      <c r="AY147" s="18" t="s">
        <v>165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97</v>
      </c>
      <c r="BM147" s="191" t="s">
        <v>275</v>
      </c>
    </row>
    <row r="148" s="2" customFormat="1" ht="16.5" customHeight="1">
      <c r="A148" s="37"/>
      <c r="B148" s="179"/>
      <c r="C148" s="218" t="s">
        <v>224</v>
      </c>
      <c r="D148" s="218" t="s">
        <v>221</v>
      </c>
      <c r="E148" s="219" t="s">
        <v>653</v>
      </c>
      <c r="F148" s="220" t="s">
        <v>654</v>
      </c>
      <c r="G148" s="221" t="s">
        <v>304</v>
      </c>
      <c r="H148" s="222">
        <v>38</v>
      </c>
      <c r="I148" s="223"/>
      <c r="J148" s="224">
        <f>ROUND(I148*H148,0)</f>
        <v>0</v>
      </c>
      <c r="K148" s="220" t="s">
        <v>1</v>
      </c>
      <c r="L148" s="225"/>
      <c r="M148" s="226" t="s">
        <v>1</v>
      </c>
      <c r="N148" s="227" t="s">
        <v>42</v>
      </c>
      <c r="O148" s="7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1" t="s">
        <v>224</v>
      </c>
      <c r="AT148" s="191" t="s">
        <v>221</v>
      </c>
      <c r="AU148" s="191" t="s">
        <v>81</v>
      </c>
      <c r="AY148" s="18" t="s">
        <v>165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8" t="s">
        <v>8</v>
      </c>
      <c r="BK148" s="192">
        <f>ROUND(I148*H148,0)</f>
        <v>0</v>
      </c>
      <c r="BL148" s="18" t="s">
        <v>97</v>
      </c>
      <c r="BM148" s="191" t="s">
        <v>286</v>
      </c>
    </row>
    <row r="149" s="2" customFormat="1" ht="16.5" customHeight="1">
      <c r="A149" s="37"/>
      <c r="B149" s="179"/>
      <c r="C149" s="218" t="s">
        <v>243</v>
      </c>
      <c r="D149" s="218" t="s">
        <v>221</v>
      </c>
      <c r="E149" s="219" t="s">
        <v>655</v>
      </c>
      <c r="F149" s="220" t="s">
        <v>656</v>
      </c>
      <c r="G149" s="221" t="s">
        <v>304</v>
      </c>
      <c r="H149" s="222">
        <v>24</v>
      </c>
      <c r="I149" s="223"/>
      <c r="J149" s="224">
        <f>ROUND(I149*H149,0)</f>
        <v>0</v>
      </c>
      <c r="K149" s="220" t="s">
        <v>1</v>
      </c>
      <c r="L149" s="225"/>
      <c r="M149" s="226" t="s">
        <v>1</v>
      </c>
      <c r="N149" s="227" t="s">
        <v>42</v>
      </c>
      <c r="O149" s="7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224</v>
      </c>
      <c r="AT149" s="191" t="s">
        <v>221</v>
      </c>
      <c r="AU149" s="191" t="s">
        <v>81</v>
      </c>
      <c r="AY149" s="18" t="s">
        <v>165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97</v>
      </c>
      <c r="BM149" s="191" t="s">
        <v>301</v>
      </c>
    </row>
    <row r="150" s="2" customFormat="1" ht="16.5" customHeight="1">
      <c r="A150" s="37"/>
      <c r="B150" s="179"/>
      <c r="C150" s="218" t="s">
        <v>248</v>
      </c>
      <c r="D150" s="218" t="s">
        <v>221</v>
      </c>
      <c r="E150" s="219" t="s">
        <v>657</v>
      </c>
      <c r="F150" s="220" t="s">
        <v>658</v>
      </c>
      <c r="G150" s="221" t="s">
        <v>304</v>
      </c>
      <c r="H150" s="222">
        <v>20</v>
      </c>
      <c r="I150" s="223"/>
      <c r="J150" s="224">
        <f>ROUND(I150*H150,0)</f>
        <v>0</v>
      </c>
      <c r="K150" s="220" t="s">
        <v>1</v>
      </c>
      <c r="L150" s="225"/>
      <c r="M150" s="226" t="s">
        <v>1</v>
      </c>
      <c r="N150" s="227" t="s">
        <v>42</v>
      </c>
      <c r="O150" s="7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1" t="s">
        <v>224</v>
      </c>
      <c r="AT150" s="191" t="s">
        <v>221</v>
      </c>
      <c r="AU150" s="191" t="s">
        <v>81</v>
      </c>
      <c r="AY150" s="18" t="s">
        <v>165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8" t="s">
        <v>8</v>
      </c>
      <c r="BK150" s="192">
        <f>ROUND(I150*H150,0)</f>
        <v>0</v>
      </c>
      <c r="BL150" s="18" t="s">
        <v>97</v>
      </c>
      <c r="BM150" s="191" t="s">
        <v>318</v>
      </c>
    </row>
    <row r="151" s="2" customFormat="1" ht="16.5" customHeight="1">
      <c r="A151" s="37"/>
      <c r="B151" s="179"/>
      <c r="C151" s="218" t="s">
        <v>253</v>
      </c>
      <c r="D151" s="218" t="s">
        <v>221</v>
      </c>
      <c r="E151" s="219" t="s">
        <v>659</v>
      </c>
      <c r="F151" s="220" t="s">
        <v>660</v>
      </c>
      <c r="G151" s="221" t="s">
        <v>304</v>
      </c>
      <c r="H151" s="222">
        <v>12</v>
      </c>
      <c r="I151" s="223"/>
      <c r="J151" s="224">
        <f>ROUND(I151*H151,0)</f>
        <v>0</v>
      </c>
      <c r="K151" s="220" t="s">
        <v>1</v>
      </c>
      <c r="L151" s="225"/>
      <c r="M151" s="226" t="s">
        <v>1</v>
      </c>
      <c r="N151" s="227" t="s">
        <v>42</v>
      </c>
      <c r="O151" s="7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1" t="s">
        <v>224</v>
      </c>
      <c r="AT151" s="191" t="s">
        <v>221</v>
      </c>
      <c r="AU151" s="191" t="s">
        <v>81</v>
      </c>
      <c r="AY151" s="18" t="s">
        <v>165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8" t="s">
        <v>8</v>
      </c>
      <c r="BK151" s="192">
        <f>ROUND(I151*H151,0)</f>
        <v>0</v>
      </c>
      <c r="BL151" s="18" t="s">
        <v>97</v>
      </c>
      <c r="BM151" s="191" t="s">
        <v>325</v>
      </c>
    </row>
    <row r="152" s="2" customFormat="1" ht="16.5" customHeight="1">
      <c r="A152" s="37"/>
      <c r="B152" s="179"/>
      <c r="C152" s="218" t="s">
        <v>259</v>
      </c>
      <c r="D152" s="218" t="s">
        <v>221</v>
      </c>
      <c r="E152" s="219" t="s">
        <v>661</v>
      </c>
      <c r="F152" s="220" t="s">
        <v>662</v>
      </c>
      <c r="G152" s="221" t="s">
        <v>304</v>
      </c>
      <c r="H152" s="222">
        <v>128</v>
      </c>
      <c r="I152" s="223"/>
      <c r="J152" s="224">
        <f>ROUND(I152*H152,0)</f>
        <v>0</v>
      </c>
      <c r="K152" s="220" t="s">
        <v>1</v>
      </c>
      <c r="L152" s="225"/>
      <c r="M152" s="226" t="s">
        <v>1</v>
      </c>
      <c r="N152" s="227" t="s">
        <v>42</v>
      </c>
      <c r="O152" s="7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1" t="s">
        <v>224</v>
      </c>
      <c r="AT152" s="191" t="s">
        <v>221</v>
      </c>
      <c r="AU152" s="191" t="s">
        <v>81</v>
      </c>
      <c r="AY152" s="18" t="s">
        <v>165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8" t="s">
        <v>8</v>
      </c>
      <c r="BK152" s="192">
        <f>ROUND(I152*H152,0)</f>
        <v>0</v>
      </c>
      <c r="BL152" s="18" t="s">
        <v>97</v>
      </c>
      <c r="BM152" s="191" t="s">
        <v>334</v>
      </c>
    </row>
    <row r="153" s="2" customFormat="1" ht="16.5" customHeight="1">
      <c r="A153" s="37"/>
      <c r="B153" s="179"/>
      <c r="C153" s="218" t="s">
        <v>267</v>
      </c>
      <c r="D153" s="218" t="s">
        <v>221</v>
      </c>
      <c r="E153" s="219" t="s">
        <v>663</v>
      </c>
      <c r="F153" s="220" t="s">
        <v>664</v>
      </c>
      <c r="G153" s="221" t="s">
        <v>665</v>
      </c>
      <c r="H153" s="222">
        <v>128</v>
      </c>
      <c r="I153" s="223"/>
      <c r="J153" s="224">
        <f>ROUND(I153*H153,0)</f>
        <v>0</v>
      </c>
      <c r="K153" s="220" t="s">
        <v>1</v>
      </c>
      <c r="L153" s="225"/>
      <c r="M153" s="226" t="s">
        <v>1</v>
      </c>
      <c r="N153" s="227" t="s">
        <v>42</v>
      </c>
      <c r="O153" s="7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1" t="s">
        <v>224</v>
      </c>
      <c r="AT153" s="191" t="s">
        <v>221</v>
      </c>
      <c r="AU153" s="191" t="s">
        <v>81</v>
      </c>
      <c r="AY153" s="18" t="s">
        <v>165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8" t="s">
        <v>8</v>
      </c>
      <c r="BK153" s="192">
        <f>ROUND(I153*H153,0)</f>
        <v>0</v>
      </c>
      <c r="BL153" s="18" t="s">
        <v>97</v>
      </c>
      <c r="BM153" s="191" t="s">
        <v>348</v>
      </c>
    </row>
    <row r="154" s="2" customFormat="1" ht="16.5" customHeight="1">
      <c r="A154" s="37"/>
      <c r="B154" s="179"/>
      <c r="C154" s="218" t="s">
        <v>275</v>
      </c>
      <c r="D154" s="218" t="s">
        <v>221</v>
      </c>
      <c r="E154" s="219" t="s">
        <v>666</v>
      </c>
      <c r="F154" s="220" t="s">
        <v>667</v>
      </c>
      <c r="G154" s="221" t="s">
        <v>665</v>
      </c>
      <c r="H154" s="222">
        <v>128</v>
      </c>
      <c r="I154" s="223"/>
      <c r="J154" s="224">
        <f>ROUND(I154*H154,0)</f>
        <v>0</v>
      </c>
      <c r="K154" s="220" t="s">
        <v>1</v>
      </c>
      <c r="L154" s="225"/>
      <c r="M154" s="226" t="s">
        <v>1</v>
      </c>
      <c r="N154" s="227" t="s">
        <v>42</v>
      </c>
      <c r="O154" s="7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1" t="s">
        <v>224</v>
      </c>
      <c r="AT154" s="191" t="s">
        <v>221</v>
      </c>
      <c r="AU154" s="191" t="s">
        <v>81</v>
      </c>
      <c r="AY154" s="18" t="s">
        <v>165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8" t="s">
        <v>8</v>
      </c>
      <c r="BK154" s="192">
        <f>ROUND(I154*H154,0)</f>
        <v>0</v>
      </c>
      <c r="BL154" s="18" t="s">
        <v>97</v>
      </c>
      <c r="BM154" s="191" t="s">
        <v>362</v>
      </c>
    </row>
    <row r="155" s="2" customFormat="1" ht="16.5" customHeight="1">
      <c r="A155" s="37"/>
      <c r="B155" s="179"/>
      <c r="C155" s="218" t="s">
        <v>9</v>
      </c>
      <c r="D155" s="218" t="s">
        <v>221</v>
      </c>
      <c r="E155" s="219" t="s">
        <v>668</v>
      </c>
      <c r="F155" s="220" t="s">
        <v>669</v>
      </c>
      <c r="G155" s="221" t="s">
        <v>665</v>
      </c>
      <c r="H155" s="222">
        <v>47</v>
      </c>
      <c r="I155" s="223"/>
      <c r="J155" s="224">
        <f>ROUND(I155*H155,0)</f>
        <v>0</v>
      </c>
      <c r="K155" s="220" t="s">
        <v>1</v>
      </c>
      <c r="L155" s="225"/>
      <c r="M155" s="226" t="s">
        <v>1</v>
      </c>
      <c r="N155" s="227" t="s">
        <v>42</v>
      </c>
      <c r="O155" s="7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1" t="s">
        <v>224</v>
      </c>
      <c r="AT155" s="191" t="s">
        <v>221</v>
      </c>
      <c r="AU155" s="191" t="s">
        <v>81</v>
      </c>
      <c r="AY155" s="18" t="s">
        <v>165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8" t="s">
        <v>8</v>
      </c>
      <c r="BK155" s="192">
        <f>ROUND(I155*H155,0)</f>
        <v>0</v>
      </c>
      <c r="BL155" s="18" t="s">
        <v>97</v>
      </c>
      <c r="BM155" s="191" t="s">
        <v>370</v>
      </c>
    </row>
    <row r="156" s="2" customFormat="1" ht="16.5" customHeight="1">
      <c r="A156" s="37"/>
      <c r="B156" s="179"/>
      <c r="C156" s="218" t="s">
        <v>286</v>
      </c>
      <c r="D156" s="218" t="s">
        <v>221</v>
      </c>
      <c r="E156" s="219" t="s">
        <v>670</v>
      </c>
      <c r="F156" s="220" t="s">
        <v>671</v>
      </c>
      <c r="G156" s="221" t="s">
        <v>304</v>
      </c>
      <c r="H156" s="222">
        <v>128</v>
      </c>
      <c r="I156" s="223"/>
      <c r="J156" s="224">
        <f>ROUND(I156*H156,0)</f>
        <v>0</v>
      </c>
      <c r="K156" s="220" t="s">
        <v>1</v>
      </c>
      <c r="L156" s="225"/>
      <c r="M156" s="226" t="s">
        <v>1</v>
      </c>
      <c r="N156" s="227" t="s">
        <v>42</v>
      </c>
      <c r="O156" s="7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1" t="s">
        <v>224</v>
      </c>
      <c r="AT156" s="191" t="s">
        <v>221</v>
      </c>
      <c r="AU156" s="191" t="s">
        <v>81</v>
      </c>
      <c r="AY156" s="18" t="s">
        <v>165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8" t="s">
        <v>8</v>
      </c>
      <c r="BK156" s="192">
        <f>ROUND(I156*H156,0)</f>
        <v>0</v>
      </c>
      <c r="BL156" s="18" t="s">
        <v>97</v>
      </c>
      <c r="BM156" s="191" t="s">
        <v>385</v>
      </c>
    </row>
    <row r="157" s="2" customFormat="1" ht="16.5" customHeight="1">
      <c r="A157" s="37"/>
      <c r="B157" s="179"/>
      <c r="C157" s="218" t="s">
        <v>293</v>
      </c>
      <c r="D157" s="218" t="s">
        <v>221</v>
      </c>
      <c r="E157" s="219" t="s">
        <v>672</v>
      </c>
      <c r="F157" s="220" t="s">
        <v>673</v>
      </c>
      <c r="G157" s="221" t="s">
        <v>665</v>
      </c>
      <c r="H157" s="222">
        <v>128</v>
      </c>
      <c r="I157" s="223"/>
      <c r="J157" s="224">
        <f>ROUND(I157*H157,0)</f>
        <v>0</v>
      </c>
      <c r="K157" s="220" t="s">
        <v>1</v>
      </c>
      <c r="L157" s="225"/>
      <c r="M157" s="226" t="s">
        <v>1</v>
      </c>
      <c r="N157" s="227" t="s">
        <v>42</v>
      </c>
      <c r="O157" s="7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1" t="s">
        <v>224</v>
      </c>
      <c r="AT157" s="191" t="s">
        <v>221</v>
      </c>
      <c r="AU157" s="191" t="s">
        <v>81</v>
      </c>
      <c r="AY157" s="18" t="s">
        <v>165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8" t="s">
        <v>8</v>
      </c>
      <c r="BK157" s="192">
        <f>ROUND(I157*H157,0)</f>
        <v>0</v>
      </c>
      <c r="BL157" s="18" t="s">
        <v>97</v>
      </c>
      <c r="BM157" s="191" t="s">
        <v>397</v>
      </c>
    </row>
    <row r="158" s="2" customFormat="1" ht="16.5" customHeight="1">
      <c r="A158" s="37"/>
      <c r="B158" s="179"/>
      <c r="C158" s="218" t="s">
        <v>301</v>
      </c>
      <c r="D158" s="218" t="s">
        <v>221</v>
      </c>
      <c r="E158" s="219" t="s">
        <v>674</v>
      </c>
      <c r="F158" s="220" t="s">
        <v>675</v>
      </c>
      <c r="G158" s="221" t="s">
        <v>665</v>
      </c>
      <c r="H158" s="222">
        <v>62</v>
      </c>
      <c r="I158" s="223"/>
      <c r="J158" s="224">
        <f>ROUND(I158*H158,0)</f>
        <v>0</v>
      </c>
      <c r="K158" s="220" t="s">
        <v>1</v>
      </c>
      <c r="L158" s="225"/>
      <c r="M158" s="226" t="s">
        <v>1</v>
      </c>
      <c r="N158" s="227" t="s">
        <v>42</v>
      </c>
      <c r="O158" s="7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1" t="s">
        <v>224</v>
      </c>
      <c r="AT158" s="191" t="s">
        <v>221</v>
      </c>
      <c r="AU158" s="191" t="s">
        <v>81</v>
      </c>
      <c r="AY158" s="18" t="s">
        <v>165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8" t="s">
        <v>8</v>
      </c>
      <c r="BK158" s="192">
        <f>ROUND(I158*H158,0)</f>
        <v>0</v>
      </c>
      <c r="BL158" s="18" t="s">
        <v>97</v>
      </c>
      <c r="BM158" s="191" t="s">
        <v>407</v>
      </c>
    </row>
    <row r="159" s="2" customFormat="1" ht="16.5" customHeight="1">
      <c r="A159" s="37"/>
      <c r="B159" s="179"/>
      <c r="C159" s="218" t="s">
        <v>309</v>
      </c>
      <c r="D159" s="218" t="s">
        <v>221</v>
      </c>
      <c r="E159" s="219" t="s">
        <v>676</v>
      </c>
      <c r="F159" s="220" t="s">
        <v>677</v>
      </c>
      <c r="G159" s="221" t="s">
        <v>665</v>
      </c>
      <c r="H159" s="222">
        <v>79</v>
      </c>
      <c r="I159" s="223"/>
      <c r="J159" s="224">
        <f>ROUND(I159*H159,0)</f>
        <v>0</v>
      </c>
      <c r="K159" s="220" t="s">
        <v>1</v>
      </c>
      <c r="L159" s="225"/>
      <c r="M159" s="226" t="s">
        <v>1</v>
      </c>
      <c r="N159" s="227" t="s">
        <v>42</v>
      </c>
      <c r="O159" s="7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1" t="s">
        <v>224</v>
      </c>
      <c r="AT159" s="191" t="s">
        <v>221</v>
      </c>
      <c r="AU159" s="191" t="s">
        <v>81</v>
      </c>
      <c r="AY159" s="18" t="s">
        <v>165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8" t="s">
        <v>8</v>
      </c>
      <c r="BK159" s="192">
        <f>ROUND(I159*H159,0)</f>
        <v>0</v>
      </c>
      <c r="BL159" s="18" t="s">
        <v>97</v>
      </c>
      <c r="BM159" s="191" t="s">
        <v>421</v>
      </c>
    </row>
    <row r="160" s="2" customFormat="1" ht="16.5" customHeight="1">
      <c r="A160" s="37"/>
      <c r="B160" s="179"/>
      <c r="C160" s="218" t="s">
        <v>318</v>
      </c>
      <c r="D160" s="218" t="s">
        <v>221</v>
      </c>
      <c r="E160" s="219" t="s">
        <v>678</v>
      </c>
      <c r="F160" s="220" t="s">
        <v>679</v>
      </c>
      <c r="G160" s="221" t="s">
        <v>665</v>
      </c>
      <c r="H160" s="222">
        <v>48</v>
      </c>
      <c r="I160" s="223"/>
      <c r="J160" s="224">
        <f>ROUND(I160*H160,0)</f>
        <v>0</v>
      </c>
      <c r="K160" s="220" t="s">
        <v>1</v>
      </c>
      <c r="L160" s="225"/>
      <c r="M160" s="226" t="s">
        <v>1</v>
      </c>
      <c r="N160" s="227" t="s">
        <v>42</v>
      </c>
      <c r="O160" s="7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1" t="s">
        <v>224</v>
      </c>
      <c r="AT160" s="191" t="s">
        <v>221</v>
      </c>
      <c r="AU160" s="191" t="s">
        <v>81</v>
      </c>
      <c r="AY160" s="18" t="s">
        <v>165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8" t="s">
        <v>8</v>
      </c>
      <c r="BK160" s="192">
        <f>ROUND(I160*H160,0)</f>
        <v>0</v>
      </c>
      <c r="BL160" s="18" t="s">
        <v>97</v>
      </c>
      <c r="BM160" s="191" t="s">
        <v>432</v>
      </c>
    </row>
    <row r="161" s="2" customFormat="1" ht="16.5" customHeight="1">
      <c r="A161" s="37"/>
      <c r="B161" s="179"/>
      <c r="C161" s="218" t="s">
        <v>7</v>
      </c>
      <c r="D161" s="218" t="s">
        <v>221</v>
      </c>
      <c r="E161" s="219" t="s">
        <v>680</v>
      </c>
      <c r="F161" s="220" t="s">
        <v>681</v>
      </c>
      <c r="G161" s="221" t="s">
        <v>665</v>
      </c>
      <c r="H161" s="222">
        <v>37</v>
      </c>
      <c r="I161" s="223"/>
      <c r="J161" s="224">
        <f>ROUND(I161*H161,0)</f>
        <v>0</v>
      </c>
      <c r="K161" s="220" t="s">
        <v>1</v>
      </c>
      <c r="L161" s="225"/>
      <c r="M161" s="226" t="s">
        <v>1</v>
      </c>
      <c r="N161" s="227" t="s">
        <v>42</v>
      </c>
      <c r="O161" s="7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1" t="s">
        <v>224</v>
      </c>
      <c r="AT161" s="191" t="s">
        <v>221</v>
      </c>
      <c r="AU161" s="191" t="s">
        <v>81</v>
      </c>
      <c r="AY161" s="18" t="s">
        <v>165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8" t="s">
        <v>8</v>
      </c>
      <c r="BK161" s="192">
        <f>ROUND(I161*H161,0)</f>
        <v>0</v>
      </c>
      <c r="BL161" s="18" t="s">
        <v>97</v>
      </c>
      <c r="BM161" s="191" t="s">
        <v>440</v>
      </c>
    </row>
    <row r="162" s="2" customFormat="1" ht="16.5" customHeight="1">
      <c r="A162" s="37"/>
      <c r="B162" s="179"/>
      <c r="C162" s="218" t="s">
        <v>325</v>
      </c>
      <c r="D162" s="218" t="s">
        <v>221</v>
      </c>
      <c r="E162" s="219" t="s">
        <v>682</v>
      </c>
      <c r="F162" s="220" t="s">
        <v>683</v>
      </c>
      <c r="G162" s="221" t="s">
        <v>665</v>
      </c>
      <c r="H162" s="222">
        <v>22</v>
      </c>
      <c r="I162" s="223"/>
      <c r="J162" s="224">
        <f>ROUND(I162*H162,0)</f>
        <v>0</v>
      </c>
      <c r="K162" s="220" t="s">
        <v>1</v>
      </c>
      <c r="L162" s="225"/>
      <c r="M162" s="226" t="s">
        <v>1</v>
      </c>
      <c r="N162" s="227" t="s">
        <v>42</v>
      </c>
      <c r="O162" s="7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1" t="s">
        <v>224</v>
      </c>
      <c r="AT162" s="191" t="s">
        <v>221</v>
      </c>
      <c r="AU162" s="191" t="s">
        <v>81</v>
      </c>
      <c r="AY162" s="18" t="s">
        <v>165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8" t="s">
        <v>8</v>
      </c>
      <c r="BK162" s="192">
        <f>ROUND(I162*H162,0)</f>
        <v>0</v>
      </c>
      <c r="BL162" s="18" t="s">
        <v>97</v>
      </c>
      <c r="BM162" s="191" t="s">
        <v>449</v>
      </c>
    </row>
    <row r="163" s="2" customFormat="1" ht="16.5" customHeight="1">
      <c r="A163" s="37"/>
      <c r="B163" s="179"/>
      <c r="C163" s="218" t="s">
        <v>330</v>
      </c>
      <c r="D163" s="218" t="s">
        <v>221</v>
      </c>
      <c r="E163" s="219" t="s">
        <v>684</v>
      </c>
      <c r="F163" s="220" t="s">
        <v>685</v>
      </c>
      <c r="G163" s="221" t="s">
        <v>665</v>
      </c>
      <c r="H163" s="222">
        <v>12</v>
      </c>
      <c r="I163" s="223"/>
      <c r="J163" s="224">
        <f>ROUND(I163*H163,0)</f>
        <v>0</v>
      </c>
      <c r="K163" s="220" t="s">
        <v>1</v>
      </c>
      <c r="L163" s="225"/>
      <c r="M163" s="226" t="s">
        <v>1</v>
      </c>
      <c r="N163" s="227" t="s">
        <v>42</v>
      </c>
      <c r="O163" s="7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1" t="s">
        <v>224</v>
      </c>
      <c r="AT163" s="191" t="s">
        <v>221</v>
      </c>
      <c r="AU163" s="191" t="s">
        <v>81</v>
      </c>
      <c r="AY163" s="18" t="s">
        <v>165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8" t="s">
        <v>8</v>
      </c>
      <c r="BK163" s="192">
        <f>ROUND(I163*H163,0)</f>
        <v>0</v>
      </c>
      <c r="BL163" s="18" t="s">
        <v>97</v>
      </c>
      <c r="BM163" s="191" t="s">
        <v>457</v>
      </c>
    </row>
    <row r="164" s="2" customFormat="1" ht="16.5" customHeight="1">
      <c r="A164" s="37"/>
      <c r="B164" s="179"/>
      <c r="C164" s="218" t="s">
        <v>334</v>
      </c>
      <c r="D164" s="218" t="s">
        <v>221</v>
      </c>
      <c r="E164" s="219" t="s">
        <v>686</v>
      </c>
      <c r="F164" s="220" t="s">
        <v>687</v>
      </c>
      <c r="G164" s="221" t="s">
        <v>665</v>
      </c>
      <c r="H164" s="222">
        <v>7</v>
      </c>
      <c r="I164" s="223"/>
      <c r="J164" s="224">
        <f>ROUND(I164*H164,0)</f>
        <v>0</v>
      </c>
      <c r="K164" s="220" t="s">
        <v>1</v>
      </c>
      <c r="L164" s="225"/>
      <c r="M164" s="226" t="s">
        <v>1</v>
      </c>
      <c r="N164" s="227" t="s">
        <v>42</v>
      </c>
      <c r="O164" s="7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1" t="s">
        <v>224</v>
      </c>
      <c r="AT164" s="191" t="s">
        <v>221</v>
      </c>
      <c r="AU164" s="191" t="s">
        <v>81</v>
      </c>
      <c r="AY164" s="18" t="s">
        <v>165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8" t="s">
        <v>8</v>
      </c>
      <c r="BK164" s="192">
        <f>ROUND(I164*H164,0)</f>
        <v>0</v>
      </c>
      <c r="BL164" s="18" t="s">
        <v>97</v>
      </c>
      <c r="BM164" s="191" t="s">
        <v>466</v>
      </c>
    </row>
    <row r="165" s="2" customFormat="1" ht="16.5" customHeight="1">
      <c r="A165" s="37"/>
      <c r="B165" s="179"/>
      <c r="C165" s="218" t="s">
        <v>340</v>
      </c>
      <c r="D165" s="218" t="s">
        <v>221</v>
      </c>
      <c r="E165" s="219" t="s">
        <v>688</v>
      </c>
      <c r="F165" s="220" t="s">
        <v>689</v>
      </c>
      <c r="G165" s="221" t="s">
        <v>665</v>
      </c>
      <c r="H165" s="222">
        <v>41</v>
      </c>
      <c r="I165" s="223"/>
      <c r="J165" s="224">
        <f>ROUND(I165*H165,0)</f>
        <v>0</v>
      </c>
      <c r="K165" s="220" t="s">
        <v>1</v>
      </c>
      <c r="L165" s="225"/>
      <c r="M165" s="226" t="s">
        <v>1</v>
      </c>
      <c r="N165" s="227" t="s">
        <v>42</v>
      </c>
      <c r="O165" s="7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1" t="s">
        <v>224</v>
      </c>
      <c r="AT165" s="191" t="s">
        <v>221</v>
      </c>
      <c r="AU165" s="191" t="s">
        <v>81</v>
      </c>
      <c r="AY165" s="18" t="s">
        <v>165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8" t="s">
        <v>8</v>
      </c>
      <c r="BK165" s="192">
        <f>ROUND(I165*H165,0)</f>
        <v>0</v>
      </c>
      <c r="BL165" s="18" t="s">
        <v>97</v>
      </c>
      <c r="BM165" s="191" t="s">
        <v>475</v>
      </c>
    </row>
    <row r="166" s="2" customFormat="1" ht="16.5" customHeight="1">
      <c r="A166" s="37"/>
      <c r="B166" s="179"/>
      <c r="C166" s="218" t="s">
        <v>348</v>
      </c>
      <c r="D166" s="218" t="s">
        <v>221</v>
      </c>
      <c r="E166" s="219" t="s">
        <v>690</v>
      </c>
      <c r="F166" s="220" t="s">
        <v>691</v>
      </c>
      <c r="G166" s="221" t="s">
        <v>665</v>
      </c>
      <c r="H166" s="222">
        <v>95</v>
      </c>
      <c r="I166" s="223"/>
      <c r="J166" s="224">
        <f>ROUND(I166*H166,0)</f>
        <v>0</v>
      </c>
      <c r="K166" s="220" t="s">
        <v>1</v>
      </c>
      <c r="L166" s="225"/>
      <c r="M166" s="226" t="s">
        <v>1</v>
      </c>
      <c r="N166" s="227" t="s">
        <v>42</v>
      </c>
      <c r="O166" s="7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1" t="s">
        <v>224</v>
      </c>
      <c r="AT166" s="191" t="s">
        <v>221</v>
      </c>
      <c r="AU166" s="191" t="s">
        <v>81</v>
      </c>
      <c r="AY166" s="18" t="s">
        <v>165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8" t="s">
        <v>8</v>
      </c>
      <c r="BK166" s="192">
        <f>ROUND(I166*H166,0)</f>
        <v>0</v>
      </c>
      <c r="BL166" s="18" t="s">
        <v>97</v>
      </c>
      <c r="BM166" s="191" t="s">
        <v>484</v>
      </c>
    </row>
    <row r="167" s="2" customFormat="1" ht="16.5" customHeight="1">
      <c r="A167" s="37"/>
      <c r="B167" s="179"/>
      <c r="C167" s="218" t="s">
        <v>355</v>
      </c>
      <c r="D167" s="218" t="s">
        <v>221</v>
      </c>
      <c r="E167" s="219" t="s">
        <v>692</v>
      </c>
      <c r="F167" s="220" t="s">
        <v>693</v>
      </c>
      <c r="G167" s="221" t="s">
        <v>665</v>
      </c>
      <c r="H167" s="222">
        <v>66</v>
      </c>
      <c r="I167" s="223"/>
      <c r="J167" s="224">
        <f>ROUND(I167*H167,0)</f>
        <v>0</v>
      </c>
      <c r="K167" s="220" t="s">
        <v>1</v>
      </c>
      <c r="L167" s="225"/>
      <c r="M167" s="226" t="s">
        <v>1</v>
      </c>
      <c r="N167" s="227" t="s">
        <v>42</v>
      </c>
      <c r="O167" s="7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1" t="s">
        <v>224</v>
      </c>
      <c r="AT167" s="191" t="s">
        <v>221</v>
      </c>
      <c r="AU167" s="191" t="s">
        <v>81</v>
      </c>
      <c r="AY167" s="18" t="s">
        <v>165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8" t="s">
        <v>8</v>
      </c>
      <c r="BK167" s="192">
        <f>ROUND(I167*H167,0)</f>
        <v>0</v>
      </c>
      <c r="BL167" s="18" t="s">
        <v>97</v>
      </c>
      <c r="BM167" s="191" t="s">
        <v>492</v>
      </c>
    </row>
    <row r="168" s="12" customFormat="1" ht="20.88" customHeight="1">
      <c r="A168" s="12"/>
      <c r="B168" s="166"/>
      <c r="C168" s="12"/>
      <c r="D168" s="167" t="s">
        <v>76</v>
      </c>
      <c r="E168" s="177" t="s">
        <v>694</v>
      </c>
      <c r="F168" s="177" t="s">
        <v>695</v>
      </c>
      <c r="G168" s="12"/>
      <c r="H168" s="12"/>
      <c r="I168" s="169"/>
      <c r="J168" s="178">
        <f>BK168</f>
        <v>0</v>
      </c>
      <c r="K168" s="12"/>
      <c r="L168" s="166"/>
      <c r="M168" s="171"/>
      <c r="N168" s="172"/>
      <c r="O168" s="172"/>
      <c r="P168" s="173">
        <f>SUM(P169:P179)</f>
        <v>0</v>
      </c>
      <c r="Q168" s="172"/>
      <c r="R168" s="173">
        <f>SUM(R169:R179)</f>
        <v>0</v>
      </c>
      <c r="S168" s="172"/>
      <c r="T168" s="174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7" t="s">
        <v>8</v>
      </c>
      <c r="AT168" s="175" t="s">
        <v>76</v>
      </c>
      <c r="AU168" s="175" t="s">
        <v>85</v>
      </c>
      <c r="AY168" s="167" t="s">
        <v>165</v>
      </c>
      <c r="BK168" s="176">
        <f>SUM(BK169:BK179)</f>
        <v>0</v>
      </c>
    </row>
    <row r="169" s="2" customFormat="1" ht="16.5" customHeight="1">
      <c r="A169" s="37"/>
      <c r="B169" s="179"/>
      <c r="C169" s="218" t="s">
        <v>362</v>
      </c>
      <c r="D169" s="218" t="s">
        <v>221</v>
      </c>
      <c r="E169" s="219" t="s">
        <v>696</v>
      </c>
      <c r="F169" s="220" t="s">
        <v>697</v>
      </c>
      <c r="G169" s="221" t="s">
        <v>304</v>
      </c>
      <c r="H169" s="222">
        <v>126</v>
      </c>
      <c r="I169" s="223"/>
      <c r="J169" s="224">
        <f>ROUND(I169*H169,0)</f>
        <v>0</v>
      </c>
      <c r="K169" s="220" t="s">
        <v>1</v>
      </c>
      <c r="L169" s="225"/>
      <c r="M169" s="226" t="s">
        <v>1</v>
      </c>
      <c r="N169" s="227" t="s">
        <v>42</v>
      </c>
      <c r="O169" s="7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1" t="s">
        <v>224</v>
      </c>
      <c r="AT169" s="191" t="s">
        <v>221</v>
      </c>
      <c r="AU169" s="191" t="s">
        <v>81</v>
      </c>
      <c r="AY169" s="18" t="s">
        <v>165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8" t="s">
        <v>8</v>
      </c>
      <c r="BK169" s="192">
        <f>ROUND(I169*H169,0)</f>
        <v>0</v>
      </c>
      <c r="BL169" s="18" t="s">
        <v>97</v>
      </c>
      <c r="BM169" s="191" t="s">
        <v>502</v>
      </c>
    </row>
    <row r="170" s="2" customFormat="1" ht="16.5" customHeight="1">
      <c r="A170" s="37"/>
      <c r="B170" s="179"/>
      <c r="C170" s="218" t="s">
        <v>366</v>
      </c>
      <c r="D170" s="218" t="s">
        <v>221</v>
      </c>
      <c r="E170" s="219" t="s">
        <v>698</v>
      </c>
      <c r="F170" s="220" t="s">
        <v>699</v>
      </c>
      <c r="G170" s="221" t="s">
        <v>304</v>
      </c>
      <c r="H170" s="222">
        <v>1650</v>
      </c>
      <c r="I170" s="223"/>
      <c r="J170" s="224">
        <f>ROUND(I170*H170,0)</f>
        <v>0</v>
      </c>
      <c r="K170" s="220" t="s">
        <v>1</v>
      </c>
      <c r="L170" s="225"/>
      <c r="M170" s="226" t="s">
        <v>1</v>
      </c>
      <c r="N170" s="227" t="s">
        <v>42</v>
      </c>
      <c r="O170" s="7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1" t="s">
        <v>224</v>
      </c>
      <c r="AT170" s="191" t="s">
        <v>221</v>
      </c>
      <c r="AU170" s="191" t="s">
        <v>81</v>
      </c>
      <c r="AY170" s="18" t="s">
        <v>165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8" t="s">
        <v>8</v>
      </c>
      <c r="BK170" s="192">
        <f>ROUND(I170*H170,0)</f>
        <v>0</v>
      </c>
      <c r="BL170" s="18" t="s">
        <v>97</v>
      </c>
      <c r="BM170" s="191" t="s">
        <v>510</v>
      </c>
    </row>
    <row r="171" s="2" customFormat="1" ht="16.5" customHeight="1">
      <c r="A171" s="37"/>
      <c r="B171" s="179"/>
      <c r="C171" s="218" t="s">
        <v>370</v>
      </c>
      <c r="D171" s="218" t="s">
        <v>221</v>
      </c>
      <c r="E171" s="219" t="s">
        <v>700</v>
      </c>
      <c r="F171" s="220" t="s">
        <v>701</v>
      </c>
      <c r="G171" s="221" t="s">
        <v>304</v>
      </c>
      <c r="H171" s="222">
        <v>1420</v>
      </c>
      <c r="I171" s="223"/>
      <c r="J171" s="224">
        <f>ROUND(I171*H171,0)</f>
        <v>0</v>
      </c>
      <c r="K171" s="220" t="s">
        <v>1</v>
      </c>
      <c r="L171" s="225"/>
      <c r="M171" s="226" t="s">
        <v>1</v>
      </c>
      <c r="N171" s="227" t="s">
        <v>42</v>
      </c>
      <c r="O171" s="7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1" t="s">
        <v>224</v>
      </c>
      <c r="AT171" s="191" t="s">
        <v>221</v>
      </c>
      <c r="AU171" s="191" t="s">
        <v>81</v>
      </c>
      <c r="AY171" s="18" t="s">
        <v>165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8" t="s">
        <v>8</v>
      </c>
      <c r="BK171" s="192">
        <f>ROUND(I171*H171,0)</f>
        <v>0</v>
      </c>
      <c r="BL171" s="18" t="s">
        <v>97</v>
      </c>
      <c r="BM171" s="191" t="s">
        <v>522</v>
      </c>
    </row>
    <row r="172" s="2" customFormat="1" ht="16.5" customHeight="1">
      <c r="A172" s="37"/>
      <c r="B172" s="179"/>
      <c r="C172" s="218" t="s">
        <v>379</v>
      </c>
      <c r="D172" s="218" t="s">
        <v>221</v>
      </c>
      <c r="E172" s="219" t="s">
        <v>702</v>
      </c>
      <c r="F172" s="220" t="s">
        <v>703</v>
      </c>
      <c r="G172" s="221" t="s">
        <v>304</v>
      </c>
      <c r="H172" s="222">
        <v>445</v>
      </c>
      <c r="I172" s="223"/>
      <c r="J172" s="224">
        <f>ROUND(I172*H172,0)</f>
        <v>0</v>
      </c>
      <c r="K172" s="220" t="s">
        <v>1</v>
      </c>
      <c r="L172" s="225"/>
      <c r="M172" s="226" t="s">
        <v>1</v>
      </c>
      <c r="N172" s="227" t="s">
        <v>42</v>
      </c>
      <c r="O172" s="7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1" t="s">
        <v>224</v>
      </c>
      <c r="AT172" s="191" t="s">
        <v>221</v>
      </c>
      <c r="AU172" s="191" t="s">
        <v>81</v>
      </c>
      <c r="AY172" s="18" t="s">
        <v>165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8" t="s">
        <v>8</v>
      </c>
      <c r="BK172" s="192">
        <f>ROUND(I172*H172,0)</f>
        <v>0</v>
      </c>
      <c r="BL172" s="18" t="s">
        <v>97</v>
      </c>
      <c r="BM172" s="191" t="s">
        <v>531</v>
      </c>
    </row>
    <row r="173" s="2" customFormat="1" ht="16.5" customHeight="1">
      <c r="A173" s="37"/>
      <c r="B173" s="179"/>
      <c r="C173" s="218" t="s">
        <v>385</v>
      </c>
      <c r="D173" s="218" t="s">
        <v>221</v>
      </c>
      <c r="E173" s="219" t="s">
        <v>704</v>
      </c>
      <c r="F173" s="220" t="s">
        <v>705</v>
      </c>
      <c r="G173" s="221" t="s">
        <v>304</v>
      </c>
      <c r="H173" s="222">
        <v>20</v>
      </c>
      <c r="I173" s="223"/>
      <c r="J173" s="224">
        <f>ROUND(I173*H173,0)</f>
        <v>0</v>
      </c>
      <c r="K173" s="220" t="s">
        <v>1</v>
      </c>
      <c r="L173" s="225"/>
      <c r="M173" s="226" t="s">
        <v>1</v>
      </c>
      <c r="N173" s="227" t="s">
        <v>42</v>
      </c>
      <c r="O173" s="7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1" t="s">
        <v>224</v>
      </c>
      <c r="AT173" s="191" t="s">
        <v>221</v>
      </c>
      <c r="AU173" s="191" t="s">
        <v>81</v>
      </c>
      <c r="AY173" s="18" t="s">
        <v>165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8" t="s">
        <v>8</v>
      </c>
      <c r="BK173" s="192">
        <f>ROUND(I173*H173,0)</f>
        <v>0</v>
      </c>
      <c r="BL173" s="18" t="s">
        <v>97</v>
      </c>
      <c r="BM173" s="191" t="s">
        <v>543</v>
      </c>
    </row>
    <row r="174" s="2" customFormat="1" ht="16.5" customHeight="1">
      <c r="A174" s="37"/>
      <c r="B174" s="179"/>
      <c r="C174" s="218" t="s">
        <v>392</v>
      </c>
      <c r="D174" s="218" t="s">
        <v>221</v>
      </c>
      <c r="E174" s="219" t="s">
        <v>706</v>
      </c>
      <c r="F174" s="220" t="s">
        <v>707</v>
      </c>
      <c r="G174" s="221" t="s">
        <v>304</v>
      </c>
      <c r="H174" s="222">
        <v>2700</v>
      </c>
      <c r="I174" s="223"/>
      <c r="J174" s="224">
        <f>ROUND(I174*H174,0)</f>
        <v>0</v>
      </c>
      <c r="K174" s="220" t="s">
        <v>1</v>
      </c>
      <c r="L174" s="225"/>
      <c r="M174" s="226" t="s">
        <v>1</v>
      </c>
      <c r="N174" s="227" t="s">
        <v>42</v>
      </c>
      <c r="O174" s="7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1" t="s">
        <v>224</v>
      </c>
      <c r="AT174" s="191" t="s">
        <v>221</v>
      </c>
      <c r="AU174" s="191" t="s">
        <v>81</v>
      </c>
      <c r="AY174" s="18" t="s">
        <v>165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8" t="s">
        <v>8</v>
      </c>
      <c r="BK174" s="192">
        <f>ROUND(I174*H174,0)</f>
        <v>0</v>
      </c>
      <c r="BL174" s="18" t="s">
        <v>97</v>
      </c>
      <c r="BM174" s="191" t="s">
        <v>552</v>
      </c>
    </row>
    <row r="175" s="2" customFormat="1" ht="16.5" customHeight="1">
      <c r="A175" s="37"/>
      <c r="B175" s="179"/>
      <c r="C175" s="218" t="s">
        <v>397</v>
      </c>
      <c r="D175" s="218" t="s">
        <v>221</v>
      </c>
      <c r="E175" s="219" t="s">
        <v>708</v>
      </c>
      <c r="F175" s="220" t="s">
        <v>709</v>
      </c>
      <c r="G175" s="221" t="s">
        <v>304</v>
      </c>
      <c r="H175" s="222">
        <v>6</v>
      </c>
      <c r="I175" s="223"/>
      <c r="J175" s="224">
        <f>ROUND(I175*H175,0)</f>
        <v>0</v>
      </c>
      <c r="K175" s="220" t="s">
        <v>1</v>
      </c>
      <c r="L175" s="225"/>
      <c r="M175" s="226" t="s">
        <v>1</v>
      </c>
      <c r="N175" s="227" t="s">
        <v>42</v>
      </c>
      <c r="O175" s="7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1" t="s">
        <v>224</v>
      </c>
      <c r="AT175" s="191" t="s">
        <v>221</v>
      </c>
      <c r="AU175" s="191" t="s">
        <v>81</v>
      </c>
      <c r="AY175" s="18" t="s">
        <v>165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8" t="s">
        <v>8</v>
      </c>
      <c r="BK175" s="192">
        <f>ROUND(I175*H175,0)</f>
        <v>0</v>
      </c>
      <c r="BL175" s="18" t="s">
        <v>97</v>
      </c>
      <c r="BM175" s="191" t="s">
        <v>561</v>
      </c>
    </row>
    <row r="176" s="2" customFormat="1" ht="16.5" customHeight="1">
      <c r="A176" s="37"/>
      <c r="B176" s="179"/>
      <c r="C176" s="218" t="s">
        <v>402</v>
      </c>
      <c r="D176" s="218" t="s">
        <v>221</v>
      </c>
      <c r="E176" s="219" t="s">
        <v>710</v>
      </c>
      <c r="F176" s="220" t="s">
        <v>711</v>
      </c>
      <c r="G176" s="221" t="s">
        <v>304</v>
      </c>
      <c r="H176" s="222">
        <v>16</v>
      </c>
      <c r="I176" s="223"/>
      <c r="J176" s="224">
        <f>ROUND(I176*H176,0)</f>
        <v>0</v>
      </c>
      <c r="K176" s="220" t="s">
        <v>1</v>
      </c>
      <c r="L176" s="225"/>
      <c r="M176" s="226" t="s">
        <v>1</v>
      </c>
      <c r="N176" s="227" t="s">
        <v>42</v>
      </c>
      <c r="O176" s="7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1" t="s">
        <v>224</v>
      </c>
      <c r="AT176" s="191" t="s">
        <v>221</v>
      </c>
      <c r="AU176" s="191" t="s">
        <v>81</v>
      </c>
      <c r="AY176" s="18" t="s">
        <v>165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8" t="s">
        <v>8</v>
      </c>
      <c r="BK176" s="192">
        <f>ROUND(I176*H176,0)</f>
        <v>0</v>
      </c>
      <c r="BL176" s="18" t="s">
        <v>97</v>
      </c>
      <c r="BM176" s="191" t="s">
        <v>571</v>
      </c>
    </row>
    <row r="177" s="2" customFormat="1" ht="16.5" customHeight="1">
      <c r="A177" s="37"/>
      <c r="B177" s="179"/>
      <c r="C177" s="218" t="s">
        <v>407</v>
      </c>
      <c r="D177" s="218" t="s">
        <v>221</v>
      </c>
      <c r="E177" s="219" t="s">
        <v>712</v>
      </c>
      <c r="F177" s="220" t="s">
        <v>713</v>
      </c>
      <c r="G177" s="221" t="s">
        <v>304</v>
      </c>
      <c r="H177" s="222">
        <v>14</v>
      </c>
      <c r="I177" s="223"/>
      <c r="J177" s="224">
        <f>ROUND(I177*H177,0)</f>
        <v>0</v>
      </c>
      <c r="K177" s="220" t="s">
        <v>1</v>
      </c>
      <c r="L177" s="225"/>
      <c r="M177" s="226" t="s">
        <v>1</v>
      </c>
      <c r="N177" s="227" t="s">
        <v>42</v>
      </c>
      <c r="O177" s="7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1" t="s">
        <v>224</v>
      </c>
      <c r="AT177" s="191" t="s">
        <v>221</v>
      </c>
      <c r="AU177" s="191" t="s">
        <v>81</v>
      </c>
      <c r="AY177" s="18" t="s">
        <v>165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8" t="s">
        <v>8</v>
      </c>
      <c r="BK177" s="192">
        <f>ROUND(I177*H177,0)</f>
        <v>0</v>
      </c>
      <c r="BL177" s="18" t="s">
        <v>97</v>
      </c>
      <c r="BM177" s="191" t="s">
        <v>587</v>
      </c>
    </row>
    <row r="178" s="2" customFormat="1" ht="16.5" customHeight="1">
      <c r="A178" s="37"/>
      <c r="B178" s="179"/>
      <c r="C178" s="218" t="s">
        <v>416</v>
      </c>
      <c r="D178" s="218" t="s">
        <v>221</v>
      </c>
      <c r="E178" s="219" t="s">
        <v>714</v>
      </c>
      <c r="F178" s="220" t="s">
        <v>715</v>
      </c>
      <c r="G178" s="221" t="s">
        <v>304</v>
      </c>
      <c r="H178" s="222">
        <v>10</v>
      </c>
      <c r="I178" s="223"/>
      <c r="J178" s="224">
        <f>ROUND(I178*H178,0)</f>
        <v>0</v>
      </c>
      <c r="K178" s="220" t="s">
        <v>1</v>
      </c>
      <c r="L178" s="225"/>
      <c r="M178" s="226" t="s">
        <v>1</v>
      </c>
      <c r="N178" s="227" t="s">
        <v>42</v>
      </c>
      <c r="O178" s="76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1" t="s">
        <v>224</v>
      </c>
      <c r="AT178" s="191" t="s">
        <v>221</v>
      </c>
      <c r="AU178" s="191" t="s">
        <v>81</v>
      </c>
      <c r="AY178" s="18" t="s">
        <v>165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8" t="s">
        <v>8</v>
      </c>
      <c r="BK178" s="192">
        <f>ROUND(I178*H178,0)</f>
        <v>0</v>
      </c>
      <c r="BL178" s="18" t="s">
        <v>97</v>
      </c>
      <c r="BM178" s="191" t="s">
        <v>605</v>
      </c>
    </row>
    <row r="179" s="2" customFormat="1" ht="16.5" customHeight="1">
      <c r="A179" s="37"/>
      <c r="B179" s="179"/>
      <c r="C179" s="218" t="s">
        <v>421</v>
      </c>
      <c r="D179" s="218" t="s">
        <v>221</v>
      </c>
      <c r="E179" s="219" t="s">
        <v>716</v>
      </c>
      <c r="F179" s="220" t="s">
        <v>717</v>
      </c>
      <c r="G179" s="221" t="s">
        <v>304</v>
      </c>
      <c r="H179" s="222">
        <v>15</v>
      </c>
      <c r="I179" s="223"/>
      <c r="J179" s="224">
        <f>ROUND(I179*H179,0)</f>
        <v>0</v>
      </c>
      <c r="K179" s="220" t="s">
        <v>1</v>
      </c>
      <c r="L179" s="225"/>
      <c r="M179" s="226" t="s">
        <v>1</v>
      </c>
      <c r="N179" s="227" t="s">
        <v>42</v>
      </c>
      <c r="O179" s="7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1" t="s">
        <v>224</v>
      </c>
      <c r="AT179" s="191" t="s">
        <v>221</v>
      </c>
      <c r="AU179" s="191" t="s">
        <v>81</v>
      </c>
      <c r="AY179" s="18" t="s">
        <v>165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8" t="s">
        <v>8</v>
      </c>
      <c r="BK179" s="192">
        <f>ROUND(I179*H179,0)</f>
        <v>0</v>
      </c>
      <c r="BL179" s="18" t="s">
        <v>97</v>
      </c>
      <c r="BM179" s="191" t="s">
        <v>718</v>
      </c>
    </row>
    <row r="180" s="12" customFormat="1" ht="20.88" customHeight="1">
      <c r="A180" s="12"/>
      <c r="B180" s="166"/>
      <c r="C180" s="12"/>
      <c r="D180" s="167" t="s">
        <v>76</v>
      </c>
      <c r="E180" s="177" t="s">
        <v>719</v>
      </c>
      <c r="F180" s="177" t="s">
        <v>720</v>
      </c>
      <c r="G180" s="12"/>
      <c r="H180" s="12"/>
      <c r="I180" s="169"/>
      <c r="J180" s="178">
        <f>BK180</f>
        <v>0</v>
      </c>
      <c r="K180" s="12"/>
      <c r="L180" s="166"/>
      <c r="M180" s="171"/>
      <c r="N180" s="172"/>
      <c r="O180" s="172"/>
      <c r="P180" s="173">
        <f>SUM(P181:P185)</f>
        <v>0</v>
      </c>
      <c r="Q180" s="172"/>
      <c r="R180" s="173">
        <f>SUM(R181:R185)</f>
        <v>0</v>
      </c>
      <c r="S180" s="172"/>
      <c r="T180" s="174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7" t="s">
        <v>8</v>
      </c>
      <c r="AT180" s="175" t="s">
        <v>76</v>
      </c>
      <c r="AU180" s="175" t="s">
        <v>85</v>
      </c>
      <c r="AY180" s="167" t="s">
        <v>165</v>
      </c>
      <c r="BK180" s="176">
        <f>SUM(BK181:BK185)</f>
        <v>0</v>
      </c>
    </row>
    <row r="181" s="2" customFormat="1" ht="16.5" customHeight="1">
      <c r="A181" s="37"/>
      <c r="B181" s="179"/>
      <c r="C181" s="218" t="s">
        <v>427</v>
      </c>
      <c r="D181" s="218" t="s">
        <v>221</v>
      </c>
      <c r="E181" s="219" t="s">
        <v>721</v>
      </c>
      <c r="F181" s="220" t="s">
        <v>722</v>
      </c>
      <c r="G181" s="221" t="s">
        <v>665</v>
      </c>
      <c r="H181" s="222">
        <v>25</v>
      </c>
      <c r="I181" s="223"/>
      <c r="J181" s="224">
        <f>ROUND(I181*H181,0)</f>
        <v>0</v>
      </c>
      <c r="K181" s="220" t="s">
        <v>1</v>
      </c>
      <c r="L181" s="225"/>
      <c r="M181" s="226" t="s">
        <v>1</v>
      </c>
      <c r="N181" s="227" t="s">
        <v>42</v>
      </c>
      <c r="O181" s="7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1" t="s">
        <v>224</v>
      </c>
      <c r="AT181" s="191" t="s">
        <v>221</v>
      </c>
      <c r="AU181" s="191" t="s">
        <v>81</v>
      </c>
      <c r="AY181" s="18" t="s">
        <v>165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8" t="s">
        <v>8</v>
      </c>
      <c r="BK181" s="192">
        <f>ROUND(I181*H181,0)</f>
        <v>0</v>
      </c>
      <c r="BL181" s="18" t="s">
        <v>97</v>
      </c>
      <c r="BM181" s="191" t="s">
        <v>723</v>
      </c>
    </row>
    <row r="182" s="2" customFormat="1" ht="16.5" customHeight="1">
      <c r="A182" s="37"/>
      <c r="B182" s="179"/>
      <c r="C182" s="218" t="s">
        <v>432</v>
      </c>
      <c r="D182" s="218" t="s">
        <v>221</v>
      </c>
      <c r="E182" s="219" t="s">
        <v>724</v>
      </c>
      <c r="F182" s="220" t="s">
        <v>725</v>
      </c>
      <c r="G182" s="221" t="s">
        <v>665</v>
      </c>
      <c r="H182" s="222">
        <v>5</v>
      </c>
      <c r="I182" s="223"/>
      <c r="J182" s="224">
        <f>ROUND(I182*H182,0)</f>
        <v>0</v>
      </c>
      <c r="K182" s="220" t="s">
        <v>1</v>
      </c>
      <c r="L182" s="225"/>
      <c r="M182" s="226" t="s">
        <v>1</v>
      </c>
      <c r="N182" s="227" t="s">
        <v>42</v>
      </c>
      <c r="O182" s="7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1" t="s">
        <v>224</v>
      </c>
      <c r="AT182" s="191" t="s">
        <v>221</v>
      </c>
      <c r="AU182" s="191" t="s">
        <v>81</v>
      </c>
      <c r="AY182" s="18" t="s">
        <v>165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8" t="s">
        <v>8</v>
      </c>
      <c r="BK182" s="192">
        <f>ROUND(I182*H182,0)</f>
        <v>0</v>
      </c>
      <c r="BL182" s="18" t="s">
        <v>97</v>
      </c>
      <c r="BM182" s="191" t="s">
        <v>726</v>
      </c>
    </row>
    <row r="183" s="2" customFormat="1" ht="16.5" customHeight="1">
      <c r="A183" s="37"/>
      <c r="B183" s="179"/>
      <c r="C183" s="218" t="s">
        <v>436</v>
      </c>
      <c r="D183" s="218" t="s">
        <v>221</v>
      </c>
      <c r="E183" s="219" t="s">
        <v>727</v>
      </c>
      <c r="F183" s="220" t="s">
        <v>728</v>
      </c>
      <c r="G183" s="221" t="s">
        <v>665</v>
      </c>
      <c r="H183" s="222">
        <v>72</v>
      </c>
      <c r="I183" s="223"/>
      <c r="J183" s="224">
        <f>ROUND(I183*H183,0)</f>
        <v>0</v>
      </c>
      <c r="K183" s="220" t="s">
        <v>1</v>
      </c>
      <c r="L183" s="225"/>
      <c r="M183" s="226" t="s">
        <v>1</v>
      </c>
      <c r="N183" s="227" t="s">
        <v>42</v>
      </c>
      <c r="O183" s="7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1" t="s">
        <v>224</v>
      </c>
      <c r="AT183" s="191" t="s">
        <v>221</v>
      </c>
      <c r="AU183" s="191" t="s">
        <v>81</v>
      </c>
      <c r="AY183" s="18" t="s">
        <v>165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8" t="s">
        <v>8</v>
      </c>
      <c r="BK183" s="192">
        <f>ROUND(I183*H183,0)</f>
        <v>0</v>
      </c>
      <c r="BL183" s="18" t="s">
        <v>97</v>
      </c>
      <c r="BM183" s="191" t="s">
        <v>729</v>
      </c>
    </row>
    <row r="184" s="2" customFormat="1" ht="16.5" customHeight="1">
      <c r="A184" s="37"/>
      <c r="B184" s="179"/>
      <c r="C184" s="218" t="s">
        <v>440</v>
      </c>
      <c r="D184" s="218" t="s">
        <v>221</v>
      </c>
      <c r="E184" s="219" t="s">
        <v>730</v>
      </c>
      <c r="F184" s="220" t="s">
        <v>731</v>
      </c>
      <c r="G184" s="221" t="s">
        <v>665</v>
      </c>
      <c r="H184" s="222">
        <v>7</v>
      </c>
      <c r="I184" s="223"/>
      <c r="J184" s="224">
        <f>ROUND(I184*H184,0)</f>
        <v>0</v>
      </c>
      <c r="K184" s="220" t="s">
        <v>1</v>
      </c>
      <c r="L184" s="225"/>
      <c r="M184" s="226" t="s">
        <v>1</v>
      </c>
      <c r="N184" s="227" t="s">
        <v>42</v>
      </c>
      <c r="O184" s="7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1" t="s">
        <v>224</v>
      </c>
      <c r="AT184" s="191" t="s">
        <v>221</v>
      </c>
      <c r="AU184" s="191" t="s">
        <v>81</v>
      </c>
      <c r="AY184" s="18" t="s">
        <v>165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8" t="s">
        <v>8</v>
      </c>
      <c r="BK184" s="192">
        <f>ROUND(I184*H184,0)</f>
        <v>0</v>
      </c>
      <c r="BL184" s="18" t="s">
        <v>97</v>
      </c>
      <c r="BM184" s="191" t="s">
        <v>732</v>
      </c>
    </row>
    <row r="185" s="2" customFormat="1" ht="16.5" customHeight="1">
      <c r="A185" s="37"/>
      <c r="B185" s="179"/>
      <c r="C185" s="218" t="s">
        <v>445</v>
      </c>
      <c r="D185" s="218" t="s">
        <v>221</v>
      </c>
      <c r="E185" s="219" t="s">
        <v>733</v>
      </c>
      <c r="F185" s="220" t="s">
        <v>734</v>
      </c>
      <c r="G185" s="221" t="s">
        <v>1</v>
      </c>
      <c r="H185" s="222">
        <v>25</v>
      </c>
      <c r="I185" s="223"/>
      <c r="J185" s="224">
        <f>ROUND(I185*H185,0)</f>
        <v>0</v>
      </c>
      <c r="K185" s="220" t="s">
        <v>1</v>
      </c>
      <c r="L185" s="225"/>
      <c r="M185" s="226" t="s">
        <v>1</v>
      </c>
      <c r="N185" s="227" t="s">
        <v>42</v>
      </c>
      <c r="O185" s="7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1" t="s">
        <v>224</v>
      </c>
      <c r="AT185" s="191" t="s">
        <v>221</v>
      </c>
      <c r="AU185" s="191" t="s">
        <v>81</v>
      </c>
      <c r="AY185" s="18" t="s">
        <v>165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8" t="s">
        <v>8</v>
      </c>
      <c r="BK185" s="192">
        <f>ROUND(I185*H185,0)</f>
        <v>0</v>
      </c>
      <c r="BL185" s="18" t="s">
        <v>97</v>
      </c>
      <c r="BM185" s="191" t="s">
        <v>735</v>
      </c>
    </row>
    <row r="186" s="12" customFormat="1" ht="20.88" customHeight="1">
      <c r="A186" s="12"/>
      <c r="B186" s="166"/>
      <c r="C186" s="12"/>
      <c r="D186" s="167" t="s">
        <v>76</v>
      </c>
      <c r="E186" s="177" t="s">
        <v>736</v>
      </c>
      <c r="F186" s="177" t="s">
        <v>737</v>
      </c>
      <c r="G186" s="12"/>
      <c r="H186" s="12"/>
      <c r="I186" s="169"/>
      <c r="J186" s="178">
        <f>BK186</f>
        <v>0</v>
      </c>
      <c r="K186" s="12"/>
      <c r="L186" s="166"/>
      <c r="M186" s="171"/>
      <c r="N186" s="172"/>
      <c r="O186" s="172"/>
      <c r="P186" s="173">
        <f>SUM(P187:P193)</f>
        <v>0</v>
      </c>
      <c r="Q186" s="172"/>
      <c r="R186" s="173">
        <f>SUM(R187:R193)</f>
        <v>0</v>
      </c>
      <c r="S186" s="172"/>
      <c r="T186" s="174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7" t="s">
        <v>8</v>
      </c>
      <c r="AT186" s="175" t="s">
        <v>76</v>
      </c>
      <c r="AU186" s="175" t="s">
        <v>85</v>
      </c>
      <c r="AY186" s="167" t="s">
        <v>165</v>
      </c>
      <c r="BK186" s="176">
        <f>SUM(BK187:BK193)</f>
        <v>0</v>
      </c>
    </row>
    <row r="187" s="2" customFormat="1" ht="16.5" customHeight="1">
      <c r="A187" s="37"/>
      <c r="B187" s="179"/>
      <c r="C187" s="218" t="s">
        <v>449</v>
      </c>
      <c r="D187" s="218" t="s">
        <v>221</v>
      </c>
      <c r="E187" s="219" t="s">
        <v>738</v>
      </c>
      <c r="F187" s="220" t="s">
        <v>739</v>
      </c>
      <c r="G187" s="221" t="s">
        <v>665</v>
      </c>
      <c r="H187" s="222">
        <v>54</v>
      </c>
      <c r="I187" s="223"/>
      <c r="J187" s="224">
        <f>ROUND(I187*H187,0)</f>
        <v>0</v>
      </c>
      <c r="K187" s="220" t="s">
        <v>1</v>
      </c>
      <c r="L187" s="225"/>
      <c r="M187" s="226" t="s">
        <v>1</v>
      </c>
      <c r="N187" s="227" t="s">
        <v>42</v>
      </c>
      <c r="O187" s="7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1" t="s">
        <v>224</v>
      </c>
      <c r="AT187" s="191" t="s">
        <v>221</v>
      </c>
      <c r="AU187" s="191" t="s">
        <v>81</v>
      </c>
      <c r="AY187" s="18" t="s">
        <v>165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8" t="s">
        <v>8</v>
      </c>
      <c r="BK187" s="192">
        <f>ROUND(I187*H187,0)</f>
        <v>0</v>
      </c>
      <c r="BL187" s="18" t="s">
        <v>97</v>
      </c>
      <c r="BM187" s="191" t="s">
        <v>740</v>
      </c>
    </row>
    <row r="188" s="2" customFormat="1" ht="16.5" customHeight="1">
      <c r="A188" s="37"/>
      <c r="B188" s="179"/>
      <c r="C188" s="218" t="s">
        <v>453</v>
      </c>
      <c r="D188" s="218" t="s">
        <v>221</v>
      </c>
      <c r="E188" s="219" t="s">
        <v>741</v>
      </c>
      <c r="F188" s="220" t="s">
        <v>742</v>
      </c>
      <c r="G188" s="221" t="s">
        <v>665</v>
      </c>
      <c r="H188" s="222">
        <v>49</v>
      </c>
      <c r="I188" s="223"/>
      <c r="J188" s="224">
        <f>ROUND(I188*H188,0)</f>
        <v>0</v>
      </c>
      <c r="K188" s="220" t="s">
        <v>1</v>
      </c>
      <c r="L188" s="225"/>
      <c r="M188" s="226" t="s">
        <v>1</v>
      </c>
      <c r="N188" s="227" t="s">
        <v>42</v>
      </c>
      <c r="O188" s="76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1" t="s">
        <v>224</v>
      </c>
      <c r="AT188" s="191" t="s">
        <v>221</v>
      </c>
      <c r="AU188" s="191" t="s">
        <v>81</v>
      </c>
      <c r="AY188" s="18" t="s">
        <v>165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8" t="s">
        <v>8</v>
      </c>
      <c r="BK188" s="192">
        <f>ROUND(I188*H188,0)</f>
        <v>0</v>
      </c>
      <c r="BL188" s="18" t="s">
        <v>97</v>
      </c>
      <c r="BM188" s="191" t="s">
        <v>743</v>
      </c>
    </row>
    <row r="189" s="2" customFormat="1" ht="21.75" customHeight="1">
      <c r="A189" s="37"/>
      <c r="B189" s="179"/>
      <c r="C189" s="218" t="s">
        <v>457</v>
      </c>
      <c r="D189" s="218" t="s">
        <v>221</v>
      </c>
      <c r="E189" s="219" t="s">
        <v>744</v>
      </c>
      <c r="F189" s="220" t="s">
        <v>745</v>
      </c>
      <c r="G189" s="221" t="s">
        <v>665</v>
      </c>
      <c r="H189" s="222">
        <v>5</v>
      </c>
      <c r="I189" s="223"/>
      <c r="J189" s="224">
        <f>ROUND(I189*H189,0)</f>
        <v>0</v>
      </c>
      <c r="K189" s="220" t="s">
        <v>1</v>
      </c>
      <c r="L189" s="225"/>
      <c r="M189" s="226" t="s">
        <v>1</v>
      </c>
      <c r="N189" s="227" t="s">
        <v>42</v>
      </c>
      <c r="O189" s="7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1" t="s">
        <v>224</v>
      </c>
      <c r="AT189" s="191" t="s">
        <v>221</v>
      </c>
      <c r="AU189" s="191" t="s">
        <v>81</v>
      </c>
      <c r="AY189" s="18" t="s">
        <v>165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8" t="s">
        <v>8</v>
      </c>
      <c r="BK189" s="192">
        <f>ROUND(I189*H189,0)</f>
        <v>0</v>
      </c>
      <c r="BL189" s="18" t="s">
        <v>97</v>
      </c>
      <c r="BM189" s="191" t="s">
        <v>746</v>
      </c>
    </row>
    <row r="190" s="2" customFormat="1" ht="16.5" customHeight="1">
      <c r="A190" s="37"/>
      <c r="B190" s="179"/>
      <c r="C190" s="218" t="s">
        <v>462</v>
      </c>
      <c r="D190" s="218" t="s">
        <v>221</v>
      </c>
      <c r="E190" s="219" t="s">
        <v>747</v>
      </c>
      <c r="F190" s="220" t="s">
        <v>748</v>
      </c>
      <c r="G190" s="221" t="s">
        <v>665</v>
      </c>
      <c r="H190" s="222">
        <v>1</v>
      </c>
      <c r="I190" s="223"/>
      <c r="J190" s="224">
        <f>ROUND(I190*H190,0)</f>
        <v>0</v>
      </c>
      <c r="K190" s="220" t="s">
        <v>1</v>
      </c>
      <c r="L190" s="225"/>
      <c r="M190" s="226" t="s">
        <v>1</v>
      </c>
      <c r="N190" s="227" t="s">
        <v>42</v>
      </c>
      <c r="O190" s="7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1" t="s">
        <v>224</v>
      </c>
      <c r="AT190" s="191" t="s">
        <v>221</v>
      </c>
      <c r="AU190" s="191" t="s">
        <v>81</v>
      </c>
      <c r="AY190" s="18" t="s">
        <v>165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8" t="s">
        <v>8</v>
      </c>
      <c r="BK190" s="192">
        <f>ROUND(I190*H190,0)</f>
        <v>0</v>
      </c>
      <c r="BL190" s="18" t="s">
        <v>97</v>
      </c>
      <c r="BM190" s="191" t="s">
        <v>749</v>
      </c>
    </row>
    <row r="191" s="2" customFormat="1" ht="21.75" customHeight="1">
      <c r="A191" s="37"/>
      <c r="B191" s="179"/>
      <c r="C191" s="218" t="s">
        <v>466</v>
      </c>
      <c r="D191" s="218" t="s">
        <v>221</v>
      </c>
      <c r="E191" s="219" t="s">
        <v>750</v>
      </c>
      <c r="F191" s="220" t="s">
        <v>751</v>
      </c>
      <c r="G191" s="221" t="s">
        <v>665</v>
      </c>
      <c r="H191" s="222">
        <v>6</v>
      </c>
      <c r="I191" s="223"/>
      <c r="J191" s="224">
        <f>ROUND(I191*H191,0)</f>
        <v>0</v>
      </c>
      <c r="K191" s="220" t="s">
        <v>1</v>
      </c>
      <c r="L191" s="225"/>
      <c r="M191" s="226" t="s">
        <v>1</v>
      </c>
      <c r="N191" s="227" t="s">
        <v>42</v>
      </c>
      <c r="O191" s="7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1" t="s">
        <v>224</v>
      </c>
      <c r="AT191" s="191" t="s">
        <v>221</v>
      </c>
      <c r="AU191" s="191" t="s">
        <v>81</v>
      </c>
      <c r="AY191" s="18" t="s">
        <v>165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8" t="s">
        <v>8</v>
      </c>
      <c r="BK191" s="192">
        <f>ROUND(I191*H191,0)</f>
        <v>0</v>
      </c>
      <c r="BL191" s="18" t="s">
        <v>97</v>
      </c>
      <c r="BM191" s="191" t="s">
        <v>752</v>
      </c>
    </row>
    <row r="192" s="2" customFormat="1" ht="16.5" customHeight="1">
      <c r="A192" s="37"/>
      <c r="B192" s="179"/>
      <c r="C192" s="218" t="s">
        <v>471</v>
      </c>
      <c r="D192" s="218" t="s">
        <v>221</v>
      </c>
      <c r="E192" s="219" t="s">
        <v>753</v>
      </c>
      <c r="F192" s="220" t="s">
        <v>754</v>
      </c>
      <c r="G192" s="221" t="s">
        <v>665</v>
      </c>
      <c r="H192" s="222">
        <v>6</v>
      </c>
      <c r="I192" s="223"/>
      <c r="J192" s="224">
        <f>ROUND(I192*H192,0)</f>
        <v>0</v>
      </c>
      <c r="K192" s="220" t="s">
        <v>1</v>
      </c>
      <c r="L192" s="225"/>
      <c r="M192" s="226" t="s">
        <v>1</v>
      </c>
      <c r="N192" s="227" t="s">
        <v>42</v>
      </c>
      <c r="O192" s="7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1" t="s">
        <v>224</v>
      </c>
      <c r="AT192" s="191" t="s">
        <v>221</v>
      </c>
      <c r="AU192" s="191" t="s">
        <v>81</v>
      </c>
      <c r="AY192" s="18" t="s">
        <v>165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8" t="s">
        <v>8</v>
      </c>
      <c r="BK192" s="192">
        <f>ROUND(I192*H192,0)</f>
        <v>0</v>
      </c>
      <c r="BL192" s="18" t="s">
        <v>97</v>
      </c>
      <c r="BM192" s="191" t="s">
        <v>755</v>
      </c>
    </row>
    <row r="193" s="2" customFormat="1" ht="21.75" customHeight="1">
      <c r="A193" s="37"/>
      <c r="B193" s="179"/>
      <c r="C193" s="218" t="s">
        <v>475</v>
      </c>
      <c r="D193" s="218" t="s">
        <v>221</v>
      </c>
      <c r="E193" s="219" t="s">
        <v>756</v>
      </c>
      <c r="F193" s="220" t="s">
        <v>757</v>
      </c>
      <c r="G193" s="221" t="s">
        <v>665</v>
      </c>
      <c r="H193" s="222">
        <v>7</v>
      </c>
      <c r="I193" s="223"/>
      <c r="J193" s="224">
        <f>ROUND(I193*H193,0)</f>
        <v>0</v>
      </c>
      <c r="K193" s="220" t="s">
        <v>1</v>
      </c>
      <c r="L193" s="225"/>
      <c r="M193" s="226" t="s">
        <v>1</v>
      </c>
      <c r="N193" s="227" t="s">
        <v>42</v>
      </c>
      <c r="O193" s="76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1" t="s">
        <v>224</v>
      </c>
      <c r="AT193" s="191" t="s">
        <v>221</v>
      </c>
      <c r="AU193" s="191" t="s">
        <v>81</v>
      </c>
      <c r="AY193" s="18" t="s">
        <v>165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8" t="s">
        <v>8</v>
      </c>
      <c r="BK193" s="192">
        <f>ROUND(I193*H193,0)</f>
        <v>0</v>
      </c>
      <c r="BL193" s="18" t="s">
        <v>97</v>
      </c>
      <c r="BM193" s="191" t="s">
        <v>758</v>
      </c>
    </row>
    <row r="194" s="12" customFormat="1" ht="22.8" customHeight="1">
      <c r="A194" s="12"/>
      <c r="B194" s="166"/>
      <c r="C194" s="12"/>
      <c r="D194" s="167" t="s">
        <v>76</v>
      </c>
      <c r="E194" s="177" t="s">
        <v>759</v>
      </c>
      <c r="F194" s="177" t="s">
        <v>760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P195</f>
        <v>0</v>
      </c>
      <c r="Q194" s="172"/>
      <c r="R194" s="173">
        <f>R195</f>
        <v>0</v>
      </c>
      <c r="S194" s="172"/>
      <c r="T194" s="174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81</v>
      </c>
      <c r="AT194" s="175" t="s">
        <v>76</v>
      </c>
      <c r="AU194" s="175" t="s">
        <v>8</v>
      </c>
      <c r="AY194" s="167" t="s">
        <v>165</v>
      </c>
      <c r="BK194" s="176">
        <f>BK195</f>
        <v>0</v>
      </c>
    </row>
    <row r="195" s="2" customFormat="1" ht="16.5" customHeight="1">
      <c r="A195" s="37"/>
      <c r="B195" s="179"/>
      <c r="C195" s="218" t="s">
        <v>480</v>
      </c>
      <c r="D195" s="218" t="s">
        <v>221</v>
      </c>
      <c r="E195" s="219" t="s">
        <v>761</v>
      </c>
      <c r="F195" s="220" t="s">
        <v>762</v>
      </c>
      <c r="G195" s="221" t="s">
        <v>278</v>
      </c>
      <c r="H195" s="222">
        <v>1</v>
      </c>
      <c r="I195" s="223"/>
      <c r="J195" s="224">
        <f>ROUND(I195*H195,0)</f>
        <v>0</v>
      </c>
      <c r="K195" s="220" t="s">
        <v>1</v>
      </c>
      <c r="L195" s="225"/>
      <c r="M195" s="226" t="s">
        <v>1</v>
      </c>
      <c r="N195" s="227" t="s">
        <v>42</v>
      </c>
      <c r="O195" s="7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1" t="s">
        <v>763</v>
      </c>
      <c r="AT195" s="191" t="s">
        <v>221</v>
      </c>
      <c r="AU195" s="191" t="s">
        <v>85</v>
      </c>
      <c r="AY195" s="18" t="s">
        <v>165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8" t="s">
        <v>8</v>
      </c>
      <c r="BK195" s="192">
        <f>ROUND(I195*H195,0)</f>
        <v>0</v>
      </c>
      <c r="BL195" s="18" t="s">
        <v>543</v>
      </c>
      <c r="BM195" s="191" t="s">
        <v>764</v>
      </c>
    </row>
    <row r="196" s="12" customFormat="1" ht="22.8" customHeight="1">
      <c r="A196" s="12"/>
      <c r="B196" s="166"/>
      <c r="C196" s="12"/>
      <c r="D196" s="167" t="s">
        <v>76</v>
      </c>
      <c r="E196" s="177" t="s">
        <v>765</v>
      </c>
      <c r="F196" s="177" t="s">
        <v>766</v>
      </c>
      <c r="G196" s="12"/>
      <c r="H196" s="12"/>
      <c r="I196" s="169"/>
      <c r="J196" s="178">
        <f>BK196</f>
        <v>0</v>
      </c>
      <c r="K196" s="12"/>
      <c r="L196" s="166"/>
      <c r="M196" s="171"/>
      <c r="N196" s="172"/>
      <c r="O196" s="172"/>
      <c r="P196" s="173">
        <f>P197</f>
        <v>0</v>
      </c>
      <c r="Q196" s="172"/>
      <c r="R196" s="173">
        <f>R197</f>
        <v>0</v>
      </c>
      <c r="S196" s="172"/>
      <c r="T196" s="174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7" t="s">
        <v>81</v>
      </c>
      <c r="AT196" s="175" t="s">
        <v>76</v>
      </c>
      <c r="AU196" s="175" t="s">
        <v>8</v>
      </c>
      <c r="AY196" s="167" t="s">
        <v>165</v>
      </c>
      <c r="BK196" s="176">
        <f>BK197</f>
        <v>0</v>
      </c>
    </row>
    <row r="197" s="2" customFormat="1" ht="16.5" customHeight="1">
      <c r="A197" s="37"/>
      <c r="B197" s="179"/>
      <c r="C197" s="218" t="s">
        <v>484</v>
      </c>
      <c r="D197" s="218" t="s">
        <v>221</v>
      </c>
      <c r="E197" s="219" t="s">
        <v>767</v>
      </c>
      <c r="F197" s="220" t="s">
        <v>768</v>
      </c>
      <c r="G197" s="221" t="s">
        <v>278</v>
      </c>
      <c r="H197" s="222">
        <v>1</v>
      </c>
      <c r="I197" s="223"/>
      <c r="J197" s="224">
        <f>ROUND(I197*H197,0)</f>
        <v>0</v>
      </c>
      <c r="K197" s="220" t="s">
        <v>1</v>
      </c>
      <c r="L197" s="225"/>
      <c r="M197" s="226" t="s">
        <v>1</v>
      </c>
      <c r="N197" s="227" t="s">
        <v>42</v>
      </c>
      <c r="O197" s="7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1" t="s">
        <v>763</v>
      </c>
      <c r="AT197" s="191" t="s">
        <v>221</v>
      </c>
      <c r="AU197" s="191" t="s">
        <v>85</v>
      </c>
      <c r="AY197" s="18" t="s">
        <v>165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8" t="s">
        <v>8</v>
      </c>
      <c r="BK197" s="192">
        <f>ROUND(I197*H197,0)</f>
        <v>0</v>
      </c>
      <c r="BL197" s="18" t="s">
        <v>543</v>
      </c>
      <c r="BM197" s="191" t="s">
        <v>769</v>
      </c>
    </row>
    <row r="198" s="12" customFormat="1" ht="22.8" customHeight="1">
      <c r="A198" s="12"/>
      <c r="B198" s="166"/>
      <c r="C198" s="12"/>
      <c r="D198" s="167" t="s">
        <v>76</v>
      </c>
      <c r="E198" s="177" t="s">
        <v>770</v>
      </c>
      <c r="F198" s="177" t="s">
        <v>771</v>
      </c>
      <c r="G198" s="12"/>
      <c r="H198" s="12"/>
      <c r="I198" s="169"/>
      <c r="J198" s="178">
        <f>BK198</f>
        <v>0</v>
      </c>
      <c r="K198" s="12"/>
      <c r="L198" s="166"/>
      <c r="M198" s="171"/>
      <c r="N198" s="172"/>
      <c r="O198" s="172"/>
      <c r="P198" s="173">
        <f>P199+P201+P225+P242+P248</f>
        <v>0</v>
      </c>
      <c r="Q198" s="172"/>
      <c r="R198" s="173">
        <f>R199+R201+R225+R242+R248</f>
        <v>0</v>
      </c>
      <c r="S198" s="172"/>
      <c r="T198" s="174">
        <f>T199+T201+T225+T242+T248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7" t="s">
        <v>81</v>
      </c>
      <c r="AT198" s="175" t="s">
        <v>76</v>
      </c>
      <c r="AU198" s="175" t="s">
        <v>8</v>
      </c>
      <c r="AY198" s="167" t="s">
        <v>165</v>
      </c>
      <c r="BK198" s="176">
        <f>BK199+BK201+BK225+BK242+BK248</f>
        <v>0</v>
      </c>
    </row>
    <row r="199" s="12" customFormat="1" ht="20.88" customHeight="1">
      <c r="A199" s="12"/>
      <c r="B199" s="166"/>
      <c r="C199" s="12"/>
      <c r="D199" s="167" t="s">
        <v>76</v>
      </c>
      <c r="E199" s="177" t="s">
        <v>772</v>
      </c>
      <c r="F199" s="177" t="s">
        <v>773</v>
      </c>
      <c r="G199" s="12"/>
      <c r="H199" s="12"/>
      <c r="I199" s="169"/>
      <c r="J199" s="178">
        <f>BK199</f>
        <v>0</v>
      </c>
      <c r="K199" s="12"/>
      <c r="L199" s="166"/>
      <c r="M199" s="171"/>
      <c r="N199" s="172"/>
      <c r="O199" s="172"/>
      <c r="P199" s="173">
        <f>P200</f>
        <v>0</v>
      </c>
      <c r="Q199" s="172"/>
      <c r="R199" s="173">
        <f>R200</f>
        <v>0</v>
      </c>
      <c r="S199" s="172"/>
      <c r="T199" s="174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7" t="s">
        <v>8</v>
      </c>
      <c r="AT199" s="175" t="s">
        <v>76</v>
      </c>
      <c r="AU199" s="175" t="s">
        <v>85</v>
      </c>
      <c r="AY199" s="167" t="s">
        <v>165</v>
      </c>
      <c r="BK199" s="176">
        <f>BK200</f>
        <v>0</v>
      </c>
    </row>
    <row r="200" s="2" customFormat="1" ht="16.5" customHeight="1">
      <c r="A200" s="37"/>
      <c r="B200" s="179"/>
      <c r="C200" s="218" t="s">
        <v>488</v>
      </c>
      <c r="D200" s="218" t="s">
        <v>221</v>
      </c>
      <c r="E200" s="219" t="s">
        <v>774</v>
      </c>
      <c r="F200" s="220" t="s">
        <v>775</v>
      </c>
      <c r="G200" s="221" t="s">
        <v>665</v>
      </c>
      <c r="H200" s="222">
        <v>2</v>
      </c>
      <c r="I200" s="223"/>
      <c r="J200" s="224">
        <f>ROUND(I200*H200,0)</f>
        <v>0</v>
      </c>
      <c r="K200" s="220" t="s">
        <v>1</v>
      </c>
      <c r="L200" s="225"/>
      <c r="M200" s="226" t="s">
        <v>1</v>
      </c>
      <c r="N200" s="227" t="s">
        <v>42</v>
      </c>
      <c r="O200" s="7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1" t="s">
        <v>224</v>
      </c>
      <c r="AT200" s="191" t="s">
        <v>221</v>
      </c>
      <c r="AU200" s="191" t="s">
        <v>81</v>
      </c>
      <c r="AY200" s="18" t="s">
        <v>165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8" t="s">
        <v>8</v>
      </c>
      <c r="BK200" s="192">
        <f>ROUND(I200*H200,0)</f>
        <v>0</v>
      </c>
      <c r="BL200" s="18" t="s">
        <v>97</v>
      </c>
      <c r="BM200" s="191" t="s">
        <v>776</v>
      </c>
    </row>
    <row r="201" s="12" customFormat="1" ht="20.88" customHeight="1">
      <c r="A201" s="12"/>
      <c r="B201" s="166"/>
      <c r="C201" s="12"/>
      <c r="D201" s="167" t="s">
        <v>76</v>
      </c>
      <c r="E201" s="177" t="s">
        <v>637</v>
      </c>
      <c r="F201" s="177" t="s">
        <v>638</v>
      </c>
      <c r="G201" s="12"/>
      <c r="H201" s="12"/>
      <c r="I201" s="169"/>
      <c r="J201" s="178">
        <f>BK201</f>
        <v>0</v>
      </c>
      <c r="K201" s="12"/>
      <c r="L201" s="166"/>
      <c r="M201" s="171"/>
      <c r="N201" s="172"/>
      <c r="O201" s="172"/>
      <c r="P201" s="173">
        <f>SUM(P202:P224)</f>
        <v>0</v>
      </c>
      <c r="Q201" s="172"/>
      <c r="R201" s="173">
        <f>SUM(R202:R224)</f>
        <v>0</v>
      </c>
      <c r="S201" s="172"/>
      <c r="T201" s="174">
        <f>SUM(T202:T224)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7" t="s">
        <v>8</v>
      </c>
      <c r="AT201" s="175" t="s">
        <v>76</v>
      </c>
      <c r="AU201" s="175" t="s">
        <v>85</v>
      </c>
      <c r="AY201" s="167" t="s">
        <v>165</v>
      </c>
      <c r="BK201" s="176">
        <f>SUM(BK202:BK224)</f>
        <v>0</v>
      </c>
    </row>
    <row r="202" s="2" customFormat="1" ht="16.5" customHeight="1">
      <c r="A202" s="37"/>
      <c r="B202" s="179"/>
      <c r="C202" s="218" t="s">
        <v>492</v>
      </c>
      <c r="D202" s="218" t="s">
        <v>221</v>
      </c>
      <c r="E202" s="219" t="s">
        <v>777</v>
      </c>
      <c r="F202" s="220" t="s">
        <v>640</v>
      </c>
      <c r="G202" s="221" t="s">
        <v>304</v>
      </c>
      <c r="H202" s="222">
        <v>227</v>
      </c>
      <c r="I202" s="223"/>
      <c r="J202" s="224">
        <f>ROUND(I202*H202,0)</f>
        <v>0</v>
      </c>
      <c r="K202" s="220" t="s">
        <v>1</v>
      </c>
      <c r="L202" s="225"/>
      <c r="M202" s="226" t="s">
        <v>1</v>
      </c>
      <c r="N202" s="227" t="s">
        <v>42</v>
      </c>
      <c r="O202" s="7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1" t="s">
        <v>224</v>
      </c>
      <c r="AT202" s="191" t="s">
        <v>221</v>
      </c>
      <c r="AU202" s="191" t="s">
        <v>81</v>
      </c>
      <c r="AY202" s="18" t="s">
        <v>165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8" t="s">
        <v>8</v>
      </c>
      <c r="BK202" s="192">
        <f>ROUND(I202*H202,0)</f>
        <v>0</v>
      </c>
      <c r="BL202" s="18" t="s">
        <v>97</v>
      </c>
      <c r="BM202" s="191" t="s">
        <v>778</v>
      </c>
    </row>
    <row r="203" s="2" customFormat="1" ht="16.5" customHeight="1">
      <c r="A203" s="37"/>
      <c r="B203" s="179"/>
      <c r="C203" s="218" t="s">
        <v>498</v>
      </c>
      <c r="D203" s="218" t="s">
        <v>221</v>
      </c>
      <c r="E203" s="219" t="s">
        <v>779</v>
      </c>
      <c r="F203" s="220" t="s">
        <v>642</v>
      </c>
      <c r="G203" s="221" t="s">
        <v>304</v>
      </c>
      <c r="H203" s="222">
        <v>66</v>
      </c>
      <c r="I203" s="223"/>
      <c r="J203" s="224">
        <f>ROUND(I203*H203,0)</f>
        <v>0</v>
      </c>
      <c r="K203" s="220" t="s">
        <v>1</v>
      </c>
      <c r="L203" s="225"/>
      <c r="M203" s="226" t="s">
        <v>1</v>
      </c>
      <c r="N203" s="227" t="s">
        <v>42</v>
      </c>
      <c r="O203" s="7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1" t="s">
        <v>224</v>
      </c>
      <c r="AT203" s="191" t="s">
        <v>221</v>
      </c>
      <c r="AU203" s="191" t="s">
        <v>81</v>
      </c>
      <c r="AY203" s="18" t="s">
        <v>165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8" t="s">
        <v>8</v>
      </c>
      <c r="BK203" s="192">
        <f>ROUND(I203*H203,0)</f>
        <v>0</v>
      </c>
      <c r="BL203" s="18" t="s">
        <v>97</v>
      </c>
      <c r="BM203" s="191" t="s">
        <v>780</v>
      </c>
    </row>
    <row r="204" s="2" customFormat="1" ht="16.5" customHeight="1">
      <c r="A204" s="37"/>
      <c r="B204" s="179"/>
      <c r="C204" s="218" t="s">
        <v>502</v>
      </c>
      <c r="D204" s="218" t="s">
        <v>221</v>
      </c>
      <c r="E204" s="219" t="s">
        <v>781</v>
      </c>
      <c r="F204" s="220" t="s">
        <v>644</v>
      </c>
      <c r="G204" s="221" t="s">
        <v>304</v>
      </c>
      <c r="H204" s="222">
        <v>34</v>
      </c>
      <c r="I204" s="223"/>
      <c r="J204" s="224">
        <f>ROUND(I204*H204,0)</f>
        <v>0</v>
      </c>
      <c r="K204" s="220" t="s">
        <v>1</v>
      </c>
      <c r="L204" s="225"/>
      <c r="M204" s="226" t="s">
        <v>1</v>
      </c>
      <c r="N204" s="227" t="s">
        <v>42</v>
      </c>
      <c r="O204" s="7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1" t="s">
        <v>224</v>
      </c>
      <c r="AT204" s="191" t="s">
        <v>221</v>
      </c>
      <c r="AU204" s="191" t="s">
        <v>81</v>
      </c>
      <c r="AY204" s="18" t="s">
        <v>165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8" t="s">
        <v>8</v>
      </c>
      <c r="BK204" s="192">
        <f>ROUND(I204*H204,0)</f>
        <v>0</v>
      </c>
      <c r="BL204" s="18" t="s">
        <v>97</v>
      </c>
      <c r="BM204" s="191" t="s">
        <v>782</v>
      </c>
    </row>
    <row r="205" s="2" customFormat="1" ht="16.5" customHeight="1">
      <c r="A205" s="37"/>
      <c r="B205" s="179"/>
      <c r="C205" s="218" t="s">
        <v>506</v>
      </c>
      <c r="D205" s="218" t="s">
        <v>221</v>
      </c>
      <c r="E205" s="219" t="s">
        <v>783</v>
      </c>
      <c r="F205" s="220" t="s">
        <v>646</v>
      </c>
      <c r="G205" s="221" t="s">
        <v>304</v>
      </c>
      <c r="H205" s="222">
        <v>15</v>
      </c>
      <c r="I205" s="223"/>
      <c r="J205" s="224">
        <f>ROUND(I205*H205,0)</f>
        <v>0</v>
      </c>
      <c r="K205" s="220" t="s">
        <v>1</v>
      </c>
      <c r="L205" s="225"/>
      <c r="M205" s="226" t="s">
        <v>1</v>
      </c>
      <c r="N205" s="227" t="s">
        <v>42</v>
      </c>
      <c r="O205" s="7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1" t="s">
        <v>224</v>
      </c>
      <c r="AT205" s="191" t="s">
        <v>221</v>
      </c>
      <c r="AU205" s="191" t="s">
        <v>81</v>
      </c>
      <c r="AY205" s="18" t="s">
        <v>165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8" t="s">
        <v>8</v>
      </c>
      <c r="BK205" s="192">
        <f>ROUND(I205*H205,0)</f>
        <v>0</v>
      </c>
      <c r="BL205" s="18" t="s">
        <v>97</v>
      </c>
      <c r="BM205" s="191" t="s">
        <v>784</v>
      </c>
    </row>
    <row r="206" s="2" customFormat="1" ht="16.5" customHeight="1">
      <c r="A206" s="37"/>
      <c r="B206" s="179"/>
      <c r="C206" s="218" t="s">
        <v>510</v>
      </c>
      <c r="D206" s="218" t="s">
        <v>221</v>
      </c>
      <c r="E206" s="219" t="s">
        <v>785</v>
      </c>
      <c r="F206" s="220" t="s">
        <v>648</v>
      </c>
      <c r="G206" s="221" t="s">
        <v>304</v>
      </c>
      <c r="H206" s="222">
        <v>28</v>
      </c>
      <c r="I206" s="223"/>
      <c r="J206" s="224">
        <f>ROUND(I206*H206,0)</f>
        <v>0</v>
      </c>
      <c r="K206" s="220" t="s">
        <v>1</v>
      </c>
      <c r="L206" s="225"/>
      <c r="M206" s="226" t="s">
        <v>1</v>
      </c>
      <c r="N206" s="227" t="s">
        <v>42</v>
      </c>
      <c r="O206" s="7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1" t="s">
        <v>224</v>
      </c>
      <c r="AT206" s="191" t="s">
        <v>221</v>
      </c>
      <c r="AU206" s="191" t="s">
        <v>81</v>
      </c>
      <c r="AY206" s="18" t="s">
        <v>165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8" t="s">
        <v>8</v>
      </c>
      <c r="BK206" s="192">
        <f>ROUND(I206*H206,0)</f>
        <v>0</v>
      </c>
      <c r="BL206" s="18" t="s">
        <v>97</v>
      </c>
      <c r="BM206" s="191" t="s">
        <v>786</v>
      </c>
    </row>
    <row r="207" s="2" customFormat="1" ht="16.5" customHeight="1">
      <c r="A207" s="37"/>
      <c r="B207" s="179"/>
      <c r="C207" s="218" t="s">
        <v>516</v>
      </c>
      <c r="D207" s="218" t="s">
        <v>221</v>
      </c>
      <c r="E207" s="219" t="s">
        <v>787</v>
      </c>
      <c r="F207" s="220" t="s">
        <v>650</v>
      </c>
      <c r="G207" s="221" t="s">
        <v>304</v>
      </c>
      <c r="H207" s="222">
        <v>36</v>
      </c>
      <c r="I207" s="223"/>
      <c r="J207" s="224">
        <f>ROUND(I207*H207,0)</f>
        <v>0</v>
      </c>
      <c r="K207" s="220" t="s">
        <v>1</v>
      </c>
      <c r="L207" s="225"/>
      <c r="M207" s="226" t="s">
        <v>1</v>
      </c>
      <c r="N207" s="227" t="s">
        <v>42</v>
      </c>
      <c r="O207" s="7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1" t="s">
        <v>224</v>
      </c>
      <c r="AT207" s="191" t="s">
        <v>221</v>
      </c>
      <c r="AU207" s="191" t="s">
        <v>81</v>
      </c>
      <c r="AY207" s="18" t="s">
        <v>165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8" t="s">
        <v>8</v>
      </c>
      <c r="BK207" s="192">
        <f>ROUND(I207*H207,0)</f>
        <v>0</v>
      </c>
      <c r="BL207" s="18" t="s">
        <v>97</v>
      </c>
      <c r="BM207" s="191" t="s">
        <v>788</v>
      </c>
    </row>
    <row r="208" s="2" customFormat="1" ht="16.5" customHeight="1">
      <c r="A208" s="37"/>
      <c r="B208" s="179"/>
      <c r="C208" s="218" t="s">
        <v>522</v>
      </c>
      <c r="D208" s="218" t="s">
        <v>221</v>
      </c>
      <c r="E208" s="219" t="s">
        <v>789</v>
      </c>
      <c r="F208" s="220" t="s">
        <v>652</v>
      </c>
      <c r="G208" s="221" t="s">
        <v>304</v>
      </c>
      <c r="H208" s="222">
        <v>54</v>
      </c>
      <c r="I208" s="223"/>
      <c r="J208" s="224">
        <f>ROUND(I208*H208,0)</f>
        <v>0</v>
      </c>
      <c r="K208" s="220" t="s">
        <v>1</v>
      </c>
      <c r="L208" s="225"/>
      <c r="M208" s="226" t="s">
        <v>1</v>
      </c>
      <c r="N208" s="227" t="s">
        <v>42</v>
      </c>
      <c r="O208" s="7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1" t="s">
        <v>224</v>
      </c>
      <c r="AT208" s="191" t="s">
        <v>221</v>
      </c>
      <c r="AU208" s="191" t="s">
        <v>81</v>
      </c>
      <c r="AY208" s="18" t="s">
        <v>165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8" t="s">
        <v>8</v>
      </c>
      <c r="BK208" s="192">
        <f>ROUND(I208*H208,0)</f>
        <v>0</v>
      </c>
      <c r="BL208" s="18" t="s">
        <v>97</v>
      </c>
      <c r="BM208" s="191" t="s">
        <v>790</v>
      </c>
    </row>
    <row r="209" s="2" customFormat="1" ht="16.5" customHeight="1">
      <c r="A209" s="37"/>
      <c r="B209" s="179"/>
      <c r="C209" s="218" t="s">
        <v>527</v>
      </c>
      <c r="D209" s="218" t="s">
        <v>221</v>
      </c>
      <c r="E209" s="219" t="s">
        <v>791</v>
      </c>
      <c r="F209" s="220" t="s">
        <v>654</v>
      </c>
      <c r="G209" s="221" t="s">
        <v>304</v>
      </c>
      <c r="H209" s="222">
        <v>38</v>
      </c>
      <c r="I209" s="223"/>
      <c r="J209" s="224">
        <f>ROUND(I209*H209,0)</f>
        <v>0</v>
      </c>
      <c r="K209" s="220" t="s">
        <v>1</v>
      </c>
      <c r="L209" s="225"/>
      <c r="M209" s="226" t="s">
        <v>1</v>
      </c>
      <c r="N209" s="227" t="s">
        <v>42</v>
      </c>
      <c r="O209" s="7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1" t="s">
        <v>224</v>
      </c>
      <c r="AT209" s="191" t="s">
        <v>221</v>
      </c>
      <c r="AU209" s="191" t="s">
        <v>81</v>
      </c>
      <c r="AY209" s="18" t="s">
        <v>165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8" t="s">
        <v>8</v>
      </c>
      <c r="BK209" s="192">
        <f>ROUND(I209*H209,0)</f>
        <v>0</v>
      </c>
      <c r="BL209" s="18" t="s">
        <v>97</v>
      </c>
      <c r="BM209" s="191" t="s">
        <v>792</v>
      </c>
    </row>
    <row r="210" s="2" customFormat="1" ht="16.5" customHeight="1">
      <c r="A210" s="37"/>
      <c r="B210" s="179"/>
      <c r="C210" s="218" t="s">
        <v>531</v>
      </c>
      <c r="D210" s="218" t="s">
        <v>221</v>
      </c>
      <c r="E210" s="219" t="s">
        <v>793</v>
      </c>
      <c r="F210" s="220" t="s">
        <v>656</v>
      </c>
      <c r="G210" s="221" t="s">
        <v>304</v>
      </c>
      <c r="H210" s="222">
        <v>24</v>
      </c>
      <c r="I210" s="223"/>
      <c r="J210" s="224">
        <f>ROUND(I210*H210,0)</f>
        <v>0</v>
      </c>
      <c r="K210" s="220" t="s">
        <v>1</v>
      </c>
      <c r="L210" s="225"/>
      <c r="M210" s="226" t="s">
        <v>1</v>
      </c>
      <c r="N210" s="227" t="s">
        <v>42</v>
      </c>
      <c r="O210" s="7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1" t="s">
        <v>224</v>
      </c>
      <c r="AT210" s="191" t="s">
        <v>221</v>
      </c>
      <c r="AU210" s="191" t="s">
        <v>81</v>
      </c>
      <c r="AY210" s="18" t="s">
        <v>165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8" t="s">
        <v>8</v>
      </c>
      <c r="BK210" s="192">
        <f>ROUND(I210*H210,0)</f>
        <v>0</v>
      </c>
      <c r="BL210" s="18" t="s">
        <v>97</v>
      </c>
      <c r="BM210" s="191" t="s">
        <v>794</v>
      </c>
    </row>
    <row r="211" s="2" customFormat="1" ht="16.5" customHeight="1">
      <c r="A211" s="37"/>
      <c r="B211" s="179"/>
      <c r="C211" s="218" t="s">
        <v>535</v>
      </c>
      <c r="D211" s="218" t="s">
        <v>221</v>
      </c>
      <c r="E211" s="219" t="s">
        <v>795</v>
      </c>
      <c r="F211" s="220" t="s">
        <v>658</v>
      </c>
      <c r="G211" s="221" t="s">
        <v>304</v>
      </c>
      <c r="H211" s="222">
        <v>20</v>
      </c>
      <c r="I211" s="223"/>
      <c r="J211" s="224">
        <f>ROUND(I211*H211,0)</f>
        <v>0</v>
      </c>
      <c r="K211" s="220" t="s">
        <v>1</v>
      </c>
      <c r="L211" s="225"/>
      <c r="M211" s="226" t="s">
        <v>1</v>
      </c>
      <c r="N211" s="227" t="s">
        <v>42</v>
      </c>
      <c r="O211" s="7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1" t="s">
        <v>224</v>
      </c>
      <c r="AT211" s="191" t="s">
        <v>221</v>
      </c>
      <c r="AU211" s="191" t="s">
        <v>81</v>
      </c>
      <c r="AY211" s="18" t="s">
        <v>165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8" t="s">
        <v>8</v>
      </c>
      <c r="BK211" s="192">
        <f>ROUND(I211*H211,0)</f>
        <v>0</v>
      </c>
      <c r="BL211" s="18" t="s">
        <v>97</v>
      </c>
      <c r="BM211" s="191" t="s">
        <v>796</v>
      </c>
    </row>
    <row r="212" s="2" customFormat="1" ht="16.5" customHeight="1">
      <c r="A212" s="37"/>
      <c r="B212" s="179"/>
      <c r="C212" s="218" t="s">
        <v>543</v>
      </c>
      <c r="D212" s="218" t="s">
        <v>221</v>
      </c>
      <c r="E212" s="219" t="s">
        <v>797</v>
      </c>
      <c r="F212" s="220" t="s">
        <v>660</v>
      </c>
      <c r="G212" s="221" t="s">
        <v>304</v>
      </c>
      <c r="H212" s="222">
        <v>12</v>
      </c>
      <c r="I212" s="223"/>
      <c r="J212" s="224">
        <f>ROUND(I212*H212,0)</f>
        <v>0</v>
      </c>
      <c r="K212" s="220" t="s">
        <v>1</v>
      </c>
      <c r="L212" s="225"/>
      <c r="M212" s="226" t="s">
        <v>1</v>
      </c>
      <c r="N212" s="227" t="s">
        <v>42</v>
      </c>
      <c r="O212" s="7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1" t="s">
        <v>224</v>
      </c>
      <c r="AT212" s="191" t="s">
        <v>221</v>
      </c>
      <c r="AU212" s="191" t="s">
        <v>81</v>
      </c>
      <c r="AY212" s="18" t="s">
        <v>165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8" t="s">
        <v>8</v>
      </c>
      <c r="BK212" s="192">
        <f>ROUND(I212*H212,0)</f>
        <v>0</v>
      </c>
      <c r="BL212" s="18" t="s">
        <v>97</v>
      </c>
      <c r="BM212" s="191" t="s">
        <v>798</v>
      </c>
    </row>
    <row r="213" s="2" customFormat="1" ht="16.5" customHeight="1">
      <c r="A213" s="37"/>
      <c r="B213" s="179"/>
      <c r="C213" s="218" t="s">
        <v>547</v>
      </c>
      <c r="D213" s="218" t="s">
        <v>221</v>
      </c>
      <c r="E213" s="219" t="s">
        <v>799</v>
      </c>
      <c r="F213" s="220" t="s">
        <v>800</v>
      </c>
      <c r="G213" s="221" t="s">
        <v>304</v>
      </c>
      <c r="H213" s="222">
        <v>128</v>
      </c>
      <c r="I213" s="223"/>
      <c r="J213" s="224">
        <f>ROUND(I213*H213,0)</f>
        <v>0</v>
      </c>
      <c r="K213" s="220" t="s">
        <v>1</v>
      </c>
      <c r="L213" s="225"/>
      <c r="M213" s="226" t="s">
        <v>1</v>
      </c>
      <c r="N213" s="227" t="s">
        <v>42</v>
      </c>
      <c r="O213" s="76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1" t="s">
        <v>224</v>
      </c>
      <c r="AT213" s="191" t="s">
        <v>221</v>
      </c>
      <c r="AU213" s="191" t="s">
        <v>81</v>
      </c>
      <c r="AY213" s="18" t="s">
        <v>165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8" t="s">
        <v>8</v>
      </c>
      <c r="BK213" s="192">
        <f>ROUND(I213*H213,0)</f>
        <v>0</v>
      </c>
      <c r="BL213" s="18" t="s">
        <v>97</v>
      </c>
      <c r="BM213" s="191" t="s">
        <v>801</v>
      </c>
    </row>
    <row r="214" s="2" customFormat="1" ht="21.75" customHeight="1">
      <c r="A214" s="37"/>
      <c r="B214" s="179"/>
      <c r="C214" s="218" t="s">
        <v>552</v>
      </c>
      <c r="D214" s="218" t="s">
        <v>221</v>
      </c>
      <c r="E214" s="219" t="s">
        <v>802</v>
      </c>
      <c r="F214" s="220" t="s">
        <v>803</v>
      </c>
      <c r="G214" s="221" t="s">
        <v>804</v>
      </c>
      <c r="H214" s="222">
        <v>8.8200000000000003</v>
      </c>
      <c r="I214" s="223"/>
      <c r="J214" s="224">
        <f>ROUND(I214*H214,0)</f>
        <v>0</v>
      </c>
      <c r="K214" s="220" t="s">
        <v>1</v>
      </c>
      <c r="L214" s="225"/>
      <c r="M214" s="226" t="s">
        <v>1</v>
      </c>
      <c r="N214" s="227" t="s">
        <v>42</v>
      </c>
      <c r="O214" s="76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1" t="s">
        <v>224</v>
      </c>
      <c r="AT214" s="191" t="s">
        <v>221</v>
      </c>
      <c r="AU214" s="191" t="s">
        <v>81</v>
      </c>
      <c r="AY214" s="18" t="s">
        <v>165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8" t="s">
        <v>8</v>
      </c>
      <c r="BK214" s="192">
        <f>ROUND(I214*H214,0)</f>
        <v>0</v>
      </c>
      <c r="BL214" s="18" t="s">
        <v>97</v>
      </c>
      <c r="BM214" s="191" t="s">
        <v>805</v>
      </c>
    </row>
    <row r="215" s="2" customFormat="1" ht="21.75" customHeight="1">
      <c r="A215" s="37"/>
      <c r="B215" s="179"/>
      <c r="C215" s="218" t="s">
        <v>556</v>
      </c>
      <c r="D215" s="218" t="s">
        <v>221</v>
      </c>
      <c r="E215" s="219" t="s">
        <v>802</v>
      </c>
      <c r="F215" s="220" t="s">
        <v>803</v>
      </c>
      <c r="G215" s="221" t="s">
        <v>804</v>
      </c>
      <c r="H215" s="222">
        <v>4.3200000000000003</v>
      </c>
      <c r="I215" s="223"/>
      <c r="J215" s="224">
        <f>ROUND(I215*H215,0)</f>
        <v>0</v>
      </c>
      <c r="K215" s="220" t="s">
        <v>1</v>
      </c>
      <c r="L215" s="225"/>
      <c r="M215" s="226" t="s">
        <v>1</v>
      </c>
      <c r="N215" s="227" t="s">
        <v>42</v>
      </c>
      <c r="O215" s="7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1" t="s">
        <v>224</v>
      </c>
      <c r="AT215" s="191" t="s">
        <v>221</v>
      </c>
      <c r="AU215" s="191" t="s">
        <v>81</v>
      </c>
      <c r="AY215" s="18" t="s">
        <v>165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8" t="s">
        <v>8</v>
      </c>
      <c r="BK215" s="192">
        <f>ROUND(I215*H215,0)</f>
        <v>0</v>
      </c>
      <c r="BL215" s="18" t="s">
        <v>97</v>
      </c>
      <c r="BM215" s="191" t="s">
        <v>806</v>
      </c>
    </row>
    <row r="216" s="2" customFormat="1" ht="21.75" customHeight="1">
      <c r="A216" s="37"/>
      <c r="B216" s="179"/>
      <c r="C216" s="218" t="s">
        <v>561</v>
      </c>
      <c r="D216" s="218" t="s">
        <v>221</v>
      </c>
      <c r="E216" s="219" t="s">
        <v>802</v>
      </c>
      <c r="F216" s="220" t="s">
        <v>803</v>
      </c>
      <c r="G216" s="221" t="s">
        <v>804</v>
      </c>
      <c r="H216" s="222">
        <v>75.599999999999994</v>
      </c>
      <c r="I216" s="223"/>
      <c r="J216" s="224">
        <f>ROUND(I216*H216,0)</f>
        <v>0</v>
      </c>
      <c r="K216" s="220" t="s">
        <v>1</v>
      </c>
      <c r="L216" s="225"/>
      <c r="M216" s="226" t="s">
        <v>1</v>
      </c>
      <c r="N216" s="227" t="s">
        <v>42</v>
      </c>
      <c r="O216" s="7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1" t="s">
        <v>224</v>
      </c>
      <c r="AT216" s="191" t="s">
        <v>221</v>
      </c>
      <c r="AU216" s="191" t="s">
        <v>81</v>
      </c>
      <c r="AY216" s="18" t="s">
        <v>165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8" t="s">
        <v>8</v>
      </c>
      <c r="BK216" s="192">
        <f>ROUND(I216*H216,0)</f>
        <v>0</v>
      </c>
      <c r="BL216" s="18" t="s">
        <v>97</v>
      </c>
      <c r="BM216" s="191" t="s">
        <v>807</v>
      </c>
    </row>
    <row r="217" s="2" customFormat="1" ht="21.75" customHeight="1">
      <c r="A217" s="37"/>
      <c r="B217" s="179"/>
      <c r="C217" s="218" t="s">
        <v>567</v>
      </c>
      <c r="D217" s="218" t="s">
        <v>221</v>
      </c>
      <c r="E217" s="219" t="s">
        <v>802</v>
      </c>
      <c r="F217" s="220" t="s">
        <v>803</v>
      </c>
      <c r="G217" s="221" t="s">
        <v>804</v>
      </c>
      <c r="H217" s="222">
        <v>18.600000000000001</v>
      </c>
      <c r="I217" s="223"/>
      <c r="J217" s="224">
        <f>ROUND(I217*H217,0)</f>
        <v>0</v>
      </c>
      <c r="K217" s="220" t="s">
        <v>1</v>
      </c>
      <c r="L217" s="225"/>
      <c r="M217" s="226" t="s">
        <v>1</v>
      </c>
      <c r="N217" s="227" t="s">
        <v>42</v>
      </c>
      <c r="O217" s="7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1" t="s">
        <v>224</v>
      </c>
      <c r="AT217" s="191" t="s">
        <v>221</v>
      </c>
      <c r="AU217" s="191" t="s">
        <v>81</v>
      </c>
      <c r="AY217" s="18" t="s">
        <v>165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8" t="s">
        <v>8</v>
      </c>
      <c r="BK217" s="192">
        <f>ROUND(I217*H217,0)</f>
        <v>0</v>
      </c>
      <c r="BL217" s="18" t="s">
        <v>97</v>
      </c>
      <c r="BM217" s="191" t="s">
        <v>808</v>
      </c>
    </row>
    <row r="218" s="2" customFormat="1" ht="16.5" customHeight="1">
      <c r="A218" s="37"/>
      <c r="B218" s="179"/>
      <c r="C218" s="218" t="s">
        <v>571</v>
      </c>
      <c r="D218" s="218" t="s">
        <v>221</v>
      </c>
      <c r="E218" s="219" t="s">
        <v>809</v>
      </c>
      <c r="F218" s="220" t="s">
        <v>810</v>
      </c>
      <c r="G218" s="221" t="s">
        <v>665</v>
      </c>
      <c r="H218" s="222">
        <v>79</v>
      </c>
      <c r="I218" s="223"/>
      <c r="J218" s="224">
        <f>ROUND(I218*H218,0)</f>
        <v>0</v>
      </c>
      <c r="K218" s="220" t="s">
        <v>1</v>
      </c>
      <c r="L218" s="225"/>
      <c r="M218" s="226" t="s">
        <v>1</v>
      </c>
      <c r="N218" s="227" t="s">
        <v>42</v>
      </c>
      <c r="O218" s="7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1" t="s">
        <v>224</v>
      </c>
      <c r="AT218" s="191" t="s">
        <v>221</v>
      </c>
      <c r="AU218" s="191" t="s">
        <v>81</v>
      </c>
      <c r="AY218" s="18" t="s">
        <v>165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8" t="s">
        <v>8</v>
      </c>
      <c r="BK218" s="192">
        <f>ROUND(I218*H218,0)</f>
        <v>0</v>
      </c>
      <c r="BL218" s="18" t="s">
        <v>97</v>
      </c>
      <c r="BM218" s="191" t="s">
        <v>811</v>
      </c>
    </row>
    <row r="219" s="2" customFormat="1" ht="16.5" customHeight="1">
      <c r="A219" s="37"/>
      <c r="B219" s="179"/>
      <c r="C219" s="218" t="s">
        <v>582</v>
      </c>
      <c r="D219" s="218" t="s">
        <v>221</v>
      </c>
      <c r="E219" s="219" t="s">
        <v>812</v>
      </c>
      <c r="F219" s="220" t="s">
        <v>813</v>
      </c>
      <c r="G219" s="221" t="s">
        <v>665</v>
      </c>
      <c r="H219" s="222">
        <v>48</v>
      </c>
      <c r="I219" s="223"/>
      <c r="J219" s="224">
        <f>ROUND(I219*H219,0)</f>
        <v>0</v>
      </c>
      <c r="K219" s="220" t="s">
        <v>1</v>
      </c>
      <c r="L219" s="225"/>
      <c r="M219" s="226" t="s">
        <v>1</v>
      </c>
      <c r="N219" s="227" t="s">
        <v>42</v>
      </c>
      <c r="O219" s="76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1" t="s">
        <v>224</v>
      </c>
      <c r="AT219" s="191" t="s">
        <v>221</v>
      </c>
      <c r="AU219" s="191" t="s">
        <v>81</v>
      </c>
      <c r="AY219" s="18" t="s">
        <v>165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8" t="s">
        <v>8</v>
      </c>
      <c r="BK219" s="192">
        <f>ROUND(I219*H219,0)</f>
        <v>0</v>
      </c>
      <c r="BL219" s="18" t="s">
        <v>97</v>
      </c>
      <c r="BM219" s="191" t="s">
        <v>814</v>
      </c>
    </row>
    <row r="220" s="2" customFormat="1" ht="21.75" customHeight="1">
      <c r="A220" s="37"/>
      <c r="B220" s="179"/>
      <c r="C220" s="218" t="s">
        <v>587</v>
      </c>
      <c r="D220" s="218" t="s">
        <v>221</v>
      </c>
      <c r="E220" s="219" t="s">
        <v>815</v>
      </c>
      <c r="F220" s="220" t="s">
        <v>816</v>
      </c>
      <c r="G220" s="221" t="s">
        <v>665</v>
      </c>
      <c r="H220" s="222">
        <v>37</v>
      </c>
      <c r="I220" s="223"/>
      <c r="J220" s="224">
        <f>ROUND(I220*H220,0)</f>
        <v>0</v>
      </c>
      <c r="K220" s="220" t="s">
        <v>1</v>
      </c>
      <c r="L220" s="225"/>
      <c r="M220" s="226" t="s">
        <v>1</v>
      </c>
      <c r="N220" s="227" t="s">
        <v>42</v>
      </c>
      <c r="O220" s="76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1" t="s">
        <v>224</v>
      </c>
      <c r="AT220" s="191" t="s">
        <v>221</v>
      </c>
      <c r="AU220" s="191" t="s">
        <v>81</v>
      </c>
      <c r="AY220" s="18" t="s">
        <v>165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8" t="s">
        <v>8</v>
      </c>
      <c r="BK220" s="192">
        <f>ROUND(I220*H220,0)</f>
        <v>0</v>
      </c>
      <c r="BL220" s="18" t="s">
        <v>97</v>
      </c>
      <c r="BM220" s="191" t="s">
        <v>817</v>
      </c>
    </row>
    <row r="221" s="2" customFormat="1" ht="21.75" customHeight="1">
      <c r="A221" s="37"/>
      <c r="B221" s="179"/>
      <c r="C221" s="218" t="s">
        <v>593</v>
      </c>
      <c r="D221" s="218" t="s">
        <v>221</v>
      </c>
      <c r="E221" s="219" t="s">
        <v>815</v>
      </c>
      <c r="F221" s="220" t="s">
        <v>816</v>
      </c>
      <c r="G221" s="221" t="s">
        <v>665</v>
      </c>
      <c r="H221" s="222">
        <v>22</v>
      </c>
      <c r="I221" s="223"/>
      <c r="J221" s="224">
        <f>ROUND(I221*H221,0)</f>
        <v>0</v>
      </c>
      <c r="K221" s="220" t="s">
        <v>1</v>
      </c>
      <c r="L221" s="225"/>
      <c r="M221" s="226" t="s">
        <v>1</v>
      </c>
      <c r="N221" s="227" t="s">
        <v>42</v>
      </c>
      <c r="O221" s="7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1" t="s">
        <v>224</v>
      </c>
      <c r="AT221" s="191" t="s">
        <v>221</v>
      </c>
      <c r="AU221" s="191" t="s">
        <v>81</v>
      </c>
      <c r="AY221" s="18" t="s">
        <v>165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8" t="s">
        <v>8</v>
      </c>
      <c r="BK221" s="192">
        <f>ROUND(I221*H221,0)</f>
        <v>0</v>
      </c>
      <c r="BL221" s="18" t="s">
        <v>97</v>
      </c>
      <c r="BM221" s="191" t="s">
        <v>818</v>
      </c>
    </row>
    <row r="222" s="2" customFormat="1" ht="21.75" customHeight="1">
      <c r="A222" s="37"/>
      <c r="B222" s="179"/>
      <c r="C222" s="218" t="s">
        <v>605</v>
      </c>
      <c r="D222" s="218" t="s">
        <v>221</v>
      </c>
      <c r="E222" s="219" t="s">
        <v>819</v>
      </c>
      <c r="F222" s="220" t="s">
        <v>820</v>
      </c>
      <c r="G222" s="221" t="s">
        <v>665</v>
      </c>
      <c r="H222" s="222">
        <v>12</v>
      </c>
      <c r="I222" s="223"/>
      <c r="J222" s="224">
        <f>ROUND(I222*H222,0)</f>
        <v>0</v>
      </c>
      <c r="K222" s="220" t="s">
        <v>1</v>
      </c>
      <c r="L222" s="225"/>
      <c r="M222" s="226" t="s">
        <v>1</v>
      </c>
      <c r="N222" s="227" t="s">
        <v>42</v>
      </c>
      <c r="O222" s="76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1" t="s">
        <v>224</v>
      </c>
      <c r="AT222" s="191" t="s">
        <v>221</v>
      </c>
      <c r="AU222" s="191" t="s">
        <v>81</v>
      </c>
      <c r="AY222" s="18" t="s">
        <v>165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8" t="s">
        <v>8</v>
      </c>
      <c r="BK222" s="192">
        <f>ROUND(I222*H222,0)</f>
        <v>0</v>
      </c>
      <c r="BL222" s="18" t="s">
        <v>97</v>
      </c>
      <c r="BM222" s="191" t="s">
        <v>821</v>
      </c>
    </row>
    <row r="223" s="2" customFormat="1" ht="21.75" customHeight="1">
      <c r="A223" s="37"/>
      <c r="B223" s="179"/>
      <c r="C223" s="218" t="s">
        <v>612</v>
      </c>
      <c r="D223" s="218" t="s">
        <v>221</v>
      </c>
      <c r="E223" s="219" t="s">
        <v>819</v>
      </c>
      <c r="F223" s="220" t="s">
        <v>820</v>
      </c>
      <c r="G223" s="221" t="s">
        <v>665</v>
      </c>
      <c r="H223" s="222">
        <v>7</v>
      </c>
      <c r="I223" s="223"/>
      <c r="J223" s="224">
        <f>ROUND(I223*H223,0)</f>
        <v>0</v>
      </c>
      <c r="K223" s="220" t="s">
        <v>1</v>
      </c>
      <c r="L223" s="225"/>
      <c r="M223" s="226" t="s">
        <v>1</v>
      </c>
      <c r="N223" s="227" t="s">
        <v>42</v>
      </c>
      <c r="O223" s="7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1" t="s">
        <v>224</v>
      </c>
      <c r="AT223" s="191" t="s">
        <v>221</v>
      </c>
      <c r="AU223" s="191" t="s">
        <v>81</v>
      </c>
      <c r="AY223" s="18" t="s">
        <v>165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8" t="s">
        <v>8</v>
      </c>
      <c r="BK223" s="192">
        <f>ROUND(I223*H223,0)</f>
        <v>0</v>
      </c>
      <c r="BL223" s="18" t="s">
        <v>97</v>
      </c>
      <c r="BM223" s="191" t="s">
        <v>822</v>
      </c>
    </row>
    <row r="224" s="2" customFormat="1" ht="16.5" customHeight="1">
      <c r="A224" s="37"/>
      <c r="B224" s="179"/>
      <c r="C224" s="218" t="s">
        <v>718</v>
      </c>
      <c r="D224" s="218" t="s">
        <v>221</v>
      </c>
      <c r="E224" s="219" t="s">
        <v>823</v>
      </c>
      <c r="F224" s="220" t="s">
        <v>689</v>
      </c>
      <c r="G224" s="221" t="s">
        <v>665</v>
      </c>
      <c r="H224" s="222">
        <v>41</v>
      </c>
      <c r="I224" s="223"/>
      <c r="J224" s="224">
        <f>ROUND(I224*H224,0)</f>
        <v>0</v>
      </c>
      <c r="K224" s="220" t="s">
        <v>1</v>
      </c>
      <c r="L224" s="225"/>
      <c r="M224" s="226" t="s">
        <v>1</v>
      </c>
      <c r="N224" s="227" t="s">
        <v>42</v>
      </c>
      <c r="O224" s="7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1" t="s">
        <v>224</v>
      </c>
      <c r="AT224" s="191" t="s">
        <v>221</v>
      </c>
      <c r="AU224" s="191" t="s">
        <v>81</v>
      </c>
      <c r="AY224" s="18" t="s">
        <v>165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8" t="s">
        <v>8</v>
      </c>
      <c r="BK224" s="192">
        <f>ROUND(I224*H224,0)</f>
        <v>0</v>
      </c>
      <c r="BL224" s="18" t="s">
        <v>97</v>
      </c>
      <c r="BM224" s="191" t="s">
        <v>824</v>
      </c>
    </row>
    <row r="225" s="12" customFormat="1" ht="20.88" customHeight="1">
      <c r="A225" s="12"/>
      <c r="B225" s="166"/>
      <c r="C225" s="12"/>
      <c r="D225" s="167" t="s">
        <v>76</v>
      </c>
      <c r="E225" s="177" t="s">
        <v>694</v>
      </c>
      <c r="F225" s="177" t="s">
        <v>695</v>
      </c>
      <c r="G225" s="12"/>
      <c r="H225" s="12"/>
      <c r="I225" s="169"/>
      <c r="J225" s="178">
        <f>BK225</f>
        <v>0</v>
      </c>
      <c r="K225" s="12"/>
      <c r="L225" s="166"/>
      <c r="M225" s="171"/>
      <c r="N225" s="172"/>
      <c r="O225" s="172"/>
      <c r="P225" s="173">
        <f>SUM(P226:P241)</f>
        <v>0</v>
      </c>
      <c r="Q225" s="172"/>
      <c r="R225" s="173">
        <f>SUM(R226:R241)</f>
        <v>0</v>
      </c>
      <c r="S225" s="172"/>
      <c r="T225" s="174">
        <f>SUM(T226:T241)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67" t="s">
        <v>8</v>
      </c>
      <c r="AT225" s="175" t="s">
        <v>76</v>
      </c>
      <c r="AU225" s="175" t="s">
        <v>85</v>
      </c>
      <c r="AY225" s="167" t="s">
        <v>165</v>
      </c>
      <c r="BK225" s="176">
        <f>SUM(BK226:BK241)</f>
        <v>0</v>
      </c>
    </row>
    <row r="226" s="2" customFormat="1" ht="16.5" customHeight="1">
      <c r="A226" s="37"/>
      <c r="B226" s="179"/>
      <c r="C226" s="218" t="s">
        <v>825</v>
      </c>
      <c r="D226" s="218" t="s">
        <v>221</v>
      </c>
      <c r="E226" s="219" t="s">
        <v>826</v>
      </c>
      <c r="F226" s="220" t="s">
        <v>827</v>
      </c>
      <c r="G226" s="221" t="s">
        <v>304</v>
      </c>
      <c r="H226" s="222">
        <v>126</v>
      </c>
      <c r="I226" s="223"/>
      <c r="J226" s="224">
        <f>ROUND(I226*H226,0)</f>
        <v>0</v>
      </c>
      <c r="K226" s="220" t="s">
        <v>1</v>
      </c>
      <c r="L226" s="225"/>
      <c r="M226" s="226" t="s">
        <v>1</v>
      </c>
      <c r="N226" s="227" t="s">
        <v>42</v>
      </c>
      <c r="O226" s="76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1" t="s">
        <v>224</v>
      </c>
      <c r="AT226" s="191" t="s">
        <v>221</v>
      </c>
      <c r="AU226" s="191" t="s">
        <v>81</v>
      </c>
      <c r="AY226" s="18" t="s">
        <v>165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8" t="s">
        <v>8</v>
      </c>
      <c r="BK226" s="192">
        <f>ROUND(I226*H226,0)</f>
        <v>0</v>
      </c>
      <c r="BL226" s="18" t="s">
        <v>97</v>
      </c>
      <c r="BM226" s="191" t="s">
        <v>828</v>
      </c>
    </row>
    <row r="227" s="2" customFormat="1" ht="16.5" customHeight="1">
      <c r="A227" s="37"/>
      <c r="B227" s="179"/>
      <c r="C227" s="218" t="s">
        <v>723</v>
      </c>
      <c r="D227" s="218" t="s">
        <v>221</v>
      </c>
      <c r="E227" s="219" t="s">
        <v>829</v>
      </c>
      <c r="F227" s="220" t="s">
        <v>830</v>
      </c>
      <c r="G227" s="221" t="s">
        <v>304</v>
      </c>
      <c r="H227" s="222">
        <v>1650</v>
      </c>
      <c r="I227" s="223"/>
      <c r="J227" s="224">
        <f>ROUND(I227*H227,0)</f>
        <v>0</v>
      </c>
      <c r="K227" s="220" t="s">
        <v>1</v>
      </c>
      <c r="L227" s="225"/>
      <c r="M227" s="226" t="s">
        <v>1</v>
      </c>
      <c r="N227" s="227" t="s">
        <v>42</v>
      </c>
      <c r="O227" s="7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1" t="s">
        <v>224</v>
      </c>
      <c r="AT227" s="191" t="s">
        <v>221</v>
      </c>
      <c r="AU227" s="191" t="s">
        <v>81</v>
      </c>
      <c r="AY227" s="18" t="s">
        <v>165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8" t="s">
        <v>8</v>
      </c>
      <c r="BK227" s="192">
        <f>ROUND(I227*H227,0)</f>
        <v>0</v>
      </c>
      <c r="BL227" s="18" t="s">
        <v>97</v>
      </c>
      <c r="BM227" s="191" t="s">
        <v>831</v>
      </c>
    </row>
    <row r="228" s="2" customFormat="1" ht="16.5" customHeight="1">
      <c r="A228" s="37"/>
      <c r="B228" s="179"/>
      <c r="C228" s="218" t="s">
        <v>832</v>
      </c>
      <c r="D228" s="218" t="s">
        <v>221</v>
      </c>
      <c r="E228" s="219" t="s">
        <v>829</v>
      </c>
      <c r="F228" s="220" t="s">
        <v>830</v>
      </c>
      <c r="G228" s="221" t="s">
        <v>304</v>
      </c>
      <c r="H228" s="222">
        <v>1420</v>
      </c>
      <c r="I228" s="223"/>
      <c r="J228" s="224">
        <f>ROUND(I228*H228,0)</f>
        <v>0</v>
      </c>
      <c r="K228" s="220" t="s">
        <v>1</v>
      </c>
      <c r="L228" s="225"/>
      <c r="M228" s="226" t="s">
        <v>1</v>
      </c>
      <c r="N228" s="227" t="s">
        <v>42</v>
      </c>
      <c r="O228" s="76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1" t="s">
        <v>224</v>
      </c>
      <c r="AT228" s="191" t="s">
        <v>221</v>
      </c>
      <c r="AU228" s="191" t="s">
        <v>81</v>
      </c>
      <c r="AY228" s="18" t="s">
        <v>165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8" t="s">
        <v>8</v>
      </c>
      <c r="BK228" s="192">
        <f>ROUND(I228*H228,0)</f>
        <v>0</v>
      </c>
      <c r="BL228" s="18" t="s">
        <v>97</v>
      </c>
      <c r="BM228" s="191" t="s">
        <v>833</v>
      </c>
    </row>
    <row r="229" s="2" customFormat="1" ht="16.5" customHeight="1">
      <c r="A229" s="37"/>
      <c r="B229" s="179"/>
      <c r="C229" s="218" t="s">
        <v>726</v>
      </c>
      <c r="D229" s="218" t="s">
        <v>221</v>
      </c>
      <c r="E229" s="219" t="s">
        <v>829</v>
      </c>
      <c r="F229" s="220" t="s">
        <v>830</v>
      </c>
      <c r="G229" s="221" t="s">
        <v>304</v>
      </c>
      <c r="H229" s="222">
        <v>445</v>
      </c>
      <c r="I229" s="223"/>
      <c r="J229" s="224">
        <f>ROUND(I229*H229,0)</f>
        <v>0</v>
      </c>
      <c r="K229" s="220" t="s">
        <v>1</v>
      </c>
      <c r="L229" s="225"/>
      <c r="M229" s="226" t="s">
        <v>1</v>
      </c>
      <c r="N229" s="227" t="s">
        <v>42</v>
      </c>
      <c r="O229" s="76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1" t="s">
        <v>224</v>
      </c>
      <c r="AT229" s="191" t="s">
        <v>221</v>
      </c>
      <c r="AU229" s="191" t="s">
        <v>81</v>
      </c>
      <c r="AY229" s="18" t="s">
        <v>165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8" t="s">
        <v>8</v>
      </c>
      <c r="BK229" s="192">
        <f>ROUND(I229*H229,0)</f>
        <v>0</v>
      </c>
      <c r="BL229" s="18" t="s">
        <v>97</v>
      </c>
      <c r="BM229" s="191" t="s">
        <v>834</v>
      </c>
    </row>
    <row r="230" s="2" customFormat="1" ht="21.75" customHeight="1">
      <c r="A230" s="37"/>
      <c r="B230" s="179"/>
      <c r="C230" s="218" t="s">
        <v>835</v>
      </c>
      <c r="D230" s="218" t="s">
        <v>221</v>
      </c>
      <c r="E230" s="219" t="s">
        <v>836</v>
      </c>
      <c r="F230" s="220" t="s">
        <v>837</v>
      </c>
      <c r="G230" s="221" t="s">
        <v>304</v>
      </c>
      <c r="H230" s="222">
        <v>20</v>
      </c>
      <c r="I230" s="223"/>
      <c r="J230" s="224">
        <f>ROUND(I230*H230,0)</f>
        <v>0</v>
      </c>
      <c r="K230" s="220" t="s">
        <v>1</v>
      </c>
      <c r="L230" s="225"/>
      <c r="M230" s="226" t="s">
        <v>1</v>
      </c>
      <c r="N230" s="227" t="s">
        <v>42</v>
      </c>
      <c r="O230" s="7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1" t="s">
        <v>224</v>
      </c>
      <c r="AT230" s="191" t="s">
        <v>221</v>
      </c>
      <c r="AU230" s="191" t="s">
        <v>81</v>
      </c>
      <c r="AY230" s="18" t="s">
        <v>165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8" t="s">
        <v>8</v>
      </c>
      <c r="BK230" s="192">
        <f>ROUND(I230*H230,0)</f>
        <v>0</v>
      </c>
      <c r="BL230" s="18" t="s">
        <v>97</v>
      </c>
      <c r="BM230" s="191" t="s">
        <v>838</v>
      </c>
    </row>
    <row r="231" s="2" customFormat="1" ht="16.5" customHeight="1">
      <c r="A231" s="37"/>
      <c r="B231" s="179"/>
      <c r="C231" s="218" t="s">
        <v>729</v>
      </c>
      <c r="D231" s="218" t="s">
        <v>221</v>
      </c>
      <c r="E231" s="219" t="s">
        <v>839</v>
      </c>
      <c r="F231" s="220" t="s">
        <v>840</v>
      </c>
      <c r="G231" s="221" t="s">
        <v>304</v>
      </c>
      <c r="H231" s="222">
        <v>2700</v>
      </c>
      <c r="I231" s="223"/>
      <c r="J231" s="224">
        <f>ROUND(I231*H231,0)</f>
        <v>0</v>
      </c>
      <c r="K231" s="220" t="s">
        <v>1</v>
      </c>
      <c r="L231" s="225"/>
      <c r="M231" s="226" t="s">
        <v>1</v>
      </c>
      <c r="N231" s="227" t="s">
        <v>42</v>
      </c>
      <c r="O231" s="7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1" t="s">
        <v>224</v>
      </c>
      <c r="AT231" s="191" t="s">
        <v>221</v>
      </c>
      <c r="AU231" s="191" t="s">
        <v>81</v>
      </c>
      <c r="AY231" s="18" t="s">
        <v>165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8" t="s">
        <v>8</v>
      </c>
      <c r="BK231" s="192">
        <f>ROUND(I231*H231,0)</f>
        <v>0</v>
      </c>
      <c r="BL231" s="18" t="s">
        <v>97</v>
      </c>
      <c r="BM231" s="191" t="s">
        <v>841</v>
      </c>
    </row>
    <row r="232" s="2" customFormat="1" ht="16.5" customHeight="1">
      <c r="A232" s="37"/>
      <c r="B232" s="179"/>
      <c r="C232" s="218" t="s">
        <v>842</v>
      </c>
      <c r="D232" s="218" t="s">
        <v>221</v>
      </c>
      <c r="E232" s="219" t="s">
        <v>843</v>
      </c>
      <c r="F232" s="220" t="s">
        <v>709</v>
      </c>
      <c r="G232" s="221" t="s">
        <v>304</v>
      </c>
      <c r="H232" s="222">
        <v>6</v>
      </c>
      <c r="I232" s="223"/>
      <c r="J232" s="224">
        <f>ROUND(I232*H232,0)</f>
        <v>0</v>
      </c>
      <c r="K232" s="220" t="s">
        <v>1</v>
      </c>
      <c r="L232" s="225"/>
      <c r="M232" s="226" t="s">
        <v>1</v>
      </c>
      <c r="N232" s="227" t="s">
        <v>42</v>
      </c>
      <c r="O232" s="7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1" t="s">
        <v>224</v>
      </c>
      <c r="AT232" s="191" t="s">
        <v>221</v>
      </c>
      <c r="AU232" s="191" t="s">
        <v>81</v>
      </c>
      <c r="AY232" s="18" t="s">
        <v>165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8" t="s">
        <v>8</v>
      </c>
      <c r="BK232" s="192">
        <f>ROUND(I232*H232,0)</f>
        <v>0</v>
      </c>
      <c r="BL232" s="18" t="s">
        <v>97</v>
      </c>
      <c r="BM232" s="191" t="s">
        <v>844</v>
      </c>
    </row>
    <row r="233" s="2" customFormat="1" ht="16.5" customHeight="1">
      <c r="A233" s="37"/>
      <c r="B233" s="179"/>
      <c r="C233" s="218" t="s">
        <v>732</v>
      </c>
      <c r="D233" s="218" t="s">
        <v>221</v>
      </c>
      <c r="E233" s="219" t="s">
        <v>845</v>
      </c>
      <c r="F233" s="220" t="s">
        <v>846</v>
      </c>
      <c r="G233" s="221" t="s">
        <v>304</v>
      </c>
      <c r="H233" s="222">
        <v>16</v>
      </c>
      <c r="I233" s="223"/>
      <c r="J233" s="224">
        <f>ROUND(I233*H233,0)</f>
        <v>0</v>
      </c>
      <c r="K233" s="220" t="s">
        <v>1</v>
      </c>
      <c r="L233" s="225"/>
      <c r="M233" s="226" t="s">
        <v>1</v>
      </c>
      <c r="N233" s="227" t="s">
        <v>42</v>
      </c>
      <c r="O233" s="7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1" t="s">
        <v>224</v>
      </c>
      <c r="AT233" s="191" t="s">
        <v>221</v>
      </c>
      <c r="AU233" s="191" t="s">
        <v>81</v>
      </c>
      <c r="AY233" s="18" t="s">
        <v>165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8" t="s">
        <v>8</v>
      </c>
      <c r="BK233" s="192">
        <f>ROUND(I233*H233,0)</f>
        <v>0</v>
      </c>
      <c r="BL233" s="18" t="s">
        <v>97</v>
      </c>
      <c r="BM233" s="191" t="s">
        <v>847</v>
      </c>
    </row>
    <row r="234" s="2" customFormat="1" ht="16.5" customHeight="1">
      <c r="A234" s="37"/>
      <c r="B234" s="179"/>
      <c r="C234" s="218" t="s">
        <v>848</v>
      </c>
      <c r="D234" s="218" t="s">
        <v>221</v>
      </c>
      <c r="E234" s="219" t="s">
        <v>849</v>
      </c>
      <c r="F234" s="220" t="s">
        <v>850</v>
      </c>
      <c r="G234" s="221" t="s">
        <v>304</v>
      </c>
      <c r="H234" s="222">
        <v>14</v>
      </c>
      <c r="I234" s="223"/>
      <c r="J234" s="224">
        <f>ROUND(I234*H234,0)</f>
        <v>0</v>
      </c>
      <c r="K234" s="220" t="s">
        <v>1</v>
      </c>
      <c r="L234" s="225"/>
      <c r="M234" s="226" t="s">
        <v>1</v>
      </c>
      <c r="N234" s="227" t="s">
        <v>42</v>
      </c>
      <c r="O234" s="7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1" t="s">
        <v>224</v>
      </c>
      <c r="AT234" s="191" t="s">
        <v>221</v>
      </c>
      <c r="AU234" s="191" t="s">
        <v>81</v>
      </c>
      <c r="AY234" s="18" t="s">
        <v>165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8" t="s">
        <v>8</v>
      </c>
      <c r="BK234" s="192">
        <f>ROUND(I234*H234,0)</f>
        <v>0</v>
      </c>
      <c r="BL234" s="18" t="s">
        <v>97</v>
      </c>
      <c r="BM234" s="191" t="s">
        <v>851</v>
      </c>
    </row>
    <row r="235" s="2" customFormat="1" ht="16.5" customHeight="1">
      <c r="A235" s="37"/>
      <c r="B235" s="179"/>
      <c r="C235" s="218" t="s">
        <v>735</v>
      </c>
      <c r="D235" s="218" t="s">
        <v>221</v>
      </c>
      <c r="E235" s="219" t="s">
        <v>852</v>
      </c>
      <c r="F235" s="220" t="s">
        <v>853</v>
      </c>
      <c r="G235" s="221" t="s">
        <v>304</v>
      </c>
      <c r="H235" s="222">
        <v>10</v>
      </c>
      <c r="I235" s="223"/>
      <c r="J235" s="224">
        <f>ROUND(I235*H235,0)</f>
        <v>0</v>
      </c>
      <c r="K235" s="220" t="s">
        <v>1</v>
      </c>
      <c r="L235" s="225"/>
      <c r="M235" s="226" t="s">
        <v>1</v>
      </c>
      <c r="N235" s="227" t="s">
        <v>42</v>
      </c>
      <c r="O235" s="76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1" t="s">
        <v>224</v>
      </c>
      <c r="AT235" s="191" t="s">
        <v>221</v>
      </c>
      <c r="AU235" s="191" t="s">
        <v>81</v>
      </c>
      <c r="AY235" s="18" t="s">
        <v>165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8" t="s">
        <v>8</v>
      </c>
      <c r="BK235" s="192">
        <f>ROUND(I235*H235,0)</f>
        <v>0</v>
      </c>
      <c r="BL235" s="18" t="s">
        <v>97</v>
      </c>
      <c r="BM235" s="191" t="s">
        <v>854</v>
      </c>
    </row>
    <row r="236" s="2" customFormat="1" ht="16.5" customHeight="1">
      <c r="A236" s="37"/>
      <c r="B236" s="179"/>
      <c r="C236" s="218" t="s">
        <v>855</v>
      </c>
      <c r="D236" s="218" t="s">
        <v>221</v>
      </c>
      <c r="E236" s="219" t="s">
        <v>856</v>
      </c>
      <c r="F236" s="220" t="s">
        <v>857</v>
      </c>
      <c r="G236" s="221" t="s">
        <v>304</v>
      </c>
      <c r="H236" s="222">
        <v>15</v>
      </c>
      <c r="I236" s="223"/>
      <c r="J236" s="224">
        <f>ROUND(I236*H236,0)</f>
        <v>0</v>
      </c>
      <c r="K236" s="220" t="s">
        <v>1</v>
      </c>
      <c r="L236" s="225"/>
      <c r="M236" s="226" t="s">
        <v>1</v>
      </c>
      <c r="N236" s="227" t="s">
        <v>42</v>
      </c>
      <c r="O236" s="7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1" t="s">
        <v>224</v>
      </c>
      <c r="AT236" s="191" t="s">
        <v>221</v>
      </c>
      <c r="AU236" s="191" t="s">
        <v>81</v>
      </c>
      <c r="AY236" s="18" t="s">
        <v>165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8" t="s">
        <v>8</v>
      </c>
      <c r="BK236" s="192">
        <f>ROUND(I236*H236,0)</f>
        <v>0</v>
      </c>
      <c r="BL236" s="18" t="s">
        <v>97</v>
      </c>
      <c r="BM236" s="191" t="s">
        <v>858</v>
      </c>
    </row>
    <row r="237" s="2" customFormat="1" ht="21.75" customHeight="1">
      <c r="A237" s="37"/>
      <c r="B237" s="179"/>
      <c r="C237" s="218" t="s">
        <v>740</v>
      </c>
      <c r="D237" s="218" t="s">
        <v>221</v>
      </c>
      <c r="E237" s="219" t="s">
        <v>859</v>
      </c>
      <c r="F237" s="220" t="s">
        <v>860</v>
      </c>
      <c r="G237" s="221" t="s">
        <v>665</v>
      </c>
      <c r="H237" s="222">
        <v>13</v>
      </c>
      <c r="I237" s="223"/>
      <c r="J237" s="224">
        <f>ROUND(I237*H237,0)</f>
        <v>0</v>
      </c>
      <c r="K237" s="220" t="s">
        <v>1</v>
      </c>
      <c r="L237" s="225"/>
      <c r="M237" s="226" t="s">
        <v>1</v>
      </c>
      <c r="N237" s="227" t="s">
        <v>42</v>
      </c>
      <c r="O237" s="7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1" t="s">
        <v>224</v>
      </c>
      <c r="AT237" s="191" t="s">
        <v>221</v>
      </c>
      <c r="AU237" s="191" t="s">
        <v>81</v>
      </c>
      <c r="AY237" s="18" t="s">
        <v>165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8" t="s">
        <v>8</v>
      </c>
      <c r="BK237" s="192">
        <f>ROUND(I237*H237,0)</f>
        <v>0</v>
      </c>
      <c r="BL237" s="18" t="s">
        <v>97</v>
      </c>
      <c r="BM237" s="191" t="s">
        <v>861</v>
      </c>
    </row>
    <row r="238" s="2" customFormat="1" ht="21.75" customHeight="1">
      <c r="A238" s="37"/>
      <c r="B238" s="179"/>
      <c r="C238" s="218" t="s">
        <v>862</v>
      </c>
      <c r="D238" s="218" t="s">
        <v>221</v>
      </c>
      <c r="E238" s="219" t="s">
        <v>863</v>
      </c>
      <c r="F238" s="220" t="s">
        <v>864</v>
      </c>
      <c r="G238" s="221" t="s">
        <v>665</v>
      </c>
      <c r="H238" s="222">
        <v>5</v>
      </c>
      <c r="I238" s="223"/>
      <c r="J238" s="224">
        <f>ROUND(I238*H238,0)</f>
        <v>0</v>
      </c>
      <c r="K238" s="220" t="s">
        <v>1</v>
      </c>
      <c r="L238" s="225"/>
      <c r="M238" s="226" t="s">
        <v>1</v>
      </c>
      <c r="N238" s="227" t="s">
        <v>42</v>
      </c>
      <c r="O238" s="7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1" t="s">
        <v>224</v>
      </c>
      <c r="AT238" s="191" t="s">
        <v>221</v>
      </c>
      <c r="AU238" s="191" t="s">
        <v>81</v>
      </c>
      <c r="AY238" s="18" t="s">
        <v>165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8" t="s">
        <v>8</v>
      </c>
      <c r="BK238" s="192">
        <f>ROUND(I238*H238,0)</f>
        <v>0</v>
      </c>
      <c r="BL238" s="18" t="s">
        <v>97</v>
      </c>
      <c r="BM238" s="191" t="s">
        <v>865</v>
      </c>
    </row>
    <row r="239" s="2" customFormat="1" ht="21.75" customHeight="1">
      <c r="A239" s="37"/>
      <c r="B239" s="179"/>
      <c r="C239" s="218" t="s">
        <v>743</v>
      </c>
      <c r="D239" s="218" t="s">
        <v>221</v>
      </c>
      <c r="E239" s="219" t="s">
        <v>866</v>
      </c>
      <c r="F239" s="220" t="s">
        <v>867</v>
      </c>
      <c r="G239" s="221" t="s">
        <v>665</v>
      </c>
      <c r="H239" s="222">
        <v>14</v>
      </c>
      <c r="I239" s="223"/>
      <c r="J239" s="224">
        <f>ROUND(I239*H239,0)</f>
        <v>0</v>
      </c>
      <c r="K239" s="220" t="s">
        <v>1</v>
      </c>
      <c r="L239" s="225"/>
      <c r="M239" s="226" t="s">
        <v>1</v>
      </c>
      <c r="N239" s="227" t="s">
        <v>42</v>
      </c>
      <c r="O239" s="7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1" t="s">
        <v>224</v>
      </c>
      <c r="AT239" s="191" t="s">
        <v>221</v>
      </c>
      <c r="AU239" s="191" t="s">
        <v>81</v>
      </c>
      <c r="AY239" s="18" t="s">
        <v>165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8" t="s">
        <v>8</v>
      </c>
      <c r="BK239" s="192">
        <f>ROUND(I239*H239,0)</f>
        <v>0</v>
      </c>
      <c r="BL239" s="18" t="s">
        <v>97</v>
      </c>
      <c r="BM239" s="191" t="s">
        <v>868</v>
      </c>
    </row>
    <row r="240" s="2" customFormat="1" ht="21.75" customHeight="1">
      <c r="A240" s="37"/>
      <c r="B240" s="179"/>
      <c r="C240" s="218" t="s">
        <v>869</v>
      </c>
      <c r="D240" s="218" t="s">
        <v>221</v>
      </c>
      <c r="E240" s="219" t="s">
        <v>870</v>
      </c>
      <c r="F240" s="220" t="s">
        <v>871</v>
      </c>
      <c r="G240" s="221" t="s">
        <v>665</v>
      </c>
      <c r="H240" s="222">
        <v>4</v>
      </c>
      <c r="I240" s="223"/>
      <c r="J240" s="224">
        <f>ROUND(I240*H240,0)</f>
        <v>0</v>
      </c>
      <c r="K240" s="220" t="s">
        <v>1</v>
      </c>
      <c r="L240" s="225"/>
      <c r="M240" s="226" t="s">
        <v>1</v>
      </c>
      <c r="N240" s="227" t="s">
        <v>42</v>
      </c>
      <c r="O240" s="76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1" t="s">
        <v>224</v>
      </c>
      <c r="AT240" s="191" t="s">
        <v>221</v>
      </c>
      <c r="AU240" s="191" t="s">
        <v>81</v>
      </c>
      <c r="AY240" s="18" t="s">
        <v>165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8" t="s">
        <v>8</v>
      </c>
      <c r="BK240" s="192">
        <f>ROUND(I240*H240,0)</f>
        <v>0</v>
      </c>
      <c r="BL240" s="18" t="s">
        <v>97</v>
      </c>
      <c r="BM240" s="191" t="s">
        <v>872</v>
      </c>
    </row>
    <row r="241" s="2" customFormat="1" ht="21.75" customHeight="1">
      <c r="A241" s="37"/>
      <c r="B241" s="179"/>
      <c r="C241" s="218" t="s">
        <v>746</v>
      </c>
      <c r="D241" s="218" t="s">
        <v>221</v>
      </c>
      <c r="E241" s="219" t="s">
        <v>873</v>
      </c>
      <c r="F241" s="220" t="s">
        <v>874</v>
      </c>
      <c r="G241" s="221" t="s">
        <v>665</v>
      </c>
      <c r="H241" s="222">
        <v>17</v>
      </c>
      <c r="I241" s="223"/>
      <c r="J241" s="224">
        <f>ROUND(I241*H241,0)</f>
        <v>0</v>
      </c>
      <c r="K241" s="220" t="s">
        <v>1</v>
      </c>
      <c r="L241" s="225"/>
      <c r="M241" s="226" t="s">
        <v>1</v>
      </c>
      <c r="N241" s="227" t="s">
        <v>42</v>
      </c>
      <c r="O241" s="76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1" t="s">
        <v>224</v>
      </c>
      <c r="AT241" s="191" t="s">
        <v>221</v>
      </c>
      <c r="AU241" s="191" t="s">
        <v>81</v>
      </c>
      <c r="AY241" s="18" t="s">
        <v>165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8" t="s">
        <v>8</v>
      </c>
      <c r="BK241" s="192">
        <f>ROUND(I241*H241,0)</f>
        <v>0</v>
      </c>
      <c r="BL241" s="18" t="s">
        <v>97</v>
      </c>
      <c r="BM241" s="191" t="s">
        <v>875</v>
      </c>
    </row>
    <row r="242" s="12" customFormat="1" ht="20.88" customHeight="1">
      <c r="A242" s="12"/>
      <c r="B242" s="166"/>
      <c r="C242" s="12"/>
      <c r="D242" s="167" t="s">
        <v>76</v>
      </c>
      <c r="E242" s="177" t="s">
        <v>719</v>
      </c>
      <c r="F242" s="177" t="s">
        <v>720</v>
      </c>
      <c r="G242" s="12"/>
      <c r="H242" s="12"/>
      <c r="I242" s="169"/>
      <c r="J242" s="178">
        <f>BK242</f>
        <v>0</v>
      </c>
      <c r="K242" s="12"/>
      <c r="L242" s="166"/>
      <c r="M242" s="171"/>
      <c r="N242" s="172"/>
      <c r="O242" s="172"/>
      <c r="P242" s="173">
        <f>SUM(P243:P247)</f>
        <v>0</v>
      </c>
      <c r="Q242" s="172"/>
      <c r="R242" s="173">
        <f>SUM(R243:R247)</f>
        <v>0</v>
      </c>
      <c r="S242" s="172"/>
      <c r="T242" s="174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7" t="s">
        <v>8</v>
      </c>
      <c r="AT242" s="175" t="s">
        <v>76</v>
      </c>
      <c r="AU242" s="175" t="s">
        <v>85</v>
      </c>
      <c r="AY242" s="167" t="s">
        <v>165</v>
      </c>
      <c r="BK242" s="176">
        <f>SUM(BK243:BK247)</f>
        <v>0</v>
      </c>
    </row>
    <row r="243" s="2" customFormat="1" ht="16.5" customHeight="1">
      <c r="A243" s="37"/>
      <c r="B243" s="179"/>
      <c r="C243" s="218" t="s">
        <v>876</v>
      </c>
      <c r="D243" s="218" t="s">
        <v>221</v>
      </c>
      <c r="E243" s="219" t="s">
        <v>877</v>
      </c>
      <c r="F243" s="220" t="s">
        <v>878</v>
      </c>
      <c r="G243" s="221" t="s">
        <v>665</v>
      </c>
      <c r="H243" s="222">
        <v>25</v>
      </c>
      <c r="I243" s="223"/>
      <c r="J243" s="224">
        <f>ROUND(I243*H243,0)</f>
        <v>0</v>
      </c>
      <c r="K243" s="220" t="s">
        <v>1</v>
      </c>
      <c r="L243" s="225"/>
      <c r="M243" s="226" t="s">
        <v>1</v>
      </c>
      <c r="N243" s="227" t="s">
        <v>42</v>
      </c>
      <c r="O243" s="7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1" t="s">
        <v>224</v>
      </c>
      <c r="AT243" s="191" t="s">
        <v>221</v>
      </c>
      <c r="AU243" s="191" t="s">
        <v>81</v>
      </c>
      <c r="AY243" s="18" t="s">
        <v>165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8" t="s">
        <v>8</v>
      </c>
      <c r="BK243" s="192">
        <f>ROUND(I243*H243,0)</f>
        <v>0</v>
      </c>
      <c r="BL243" s="18" t="s">
        <v>97</v>
      </c>
      <c r="BM243" s="191" t="s">
        <v>879</v>
      </c>
    </row>
    <row r="244" s="2" customFormat="1" ht="16.5" customHeight="1">
      <c r="A244" s="37"/>
      <c r="B244" s="179"/>
      <c r="C244" s="218" t="s">
        <v>749</v>
      </c>
      <c r="D244" s="218" t="s">
        <v>221</v>
      </c>
      <c r="E244" s="219" t="s">
        <v>880</v>
      </c>
      <c r="F244" s="220" t="s">
        <v>881</v>
      </c>
      <c r="G244" s="221" t="s">
        <v>665</v>
      </c>
      <c r="H244" s="222">
        <v>5</v>
      </c>
      <c r="I244" s="223"/>
      <c r="J244" s="224">
        <f>ROUND(I244*H244,0)</f>
        <v>0</v>
      </c>
      <c r="K244" s="220" t="s">
        <v>1</v>
      </c>
      <c r="L244" s="225"/>
      <c r="M244" s="226" t="s">
        <v>1</v>
      </c>
      <c r="N244" s="227" t="s">
        <v>42</v>
      </c>
      <c r="O244" s="7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1" t="s">
        <v>224</v>
      </c>
      <c r="AT244" s="191" t="s">
        <v>221</v>
      </c>
      <c r="AU244" s="191" t="s">
        <v>81</v>
      </c>
      <c r="AY244" s="18" t="s">
        <v>165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8" t="s">
        <v>8</v>
      </c>
      <c r="BK244" s="192">
        <f>ROUND(I244*H244,0)</f>
        <v>0</v>
      </c>
      <c r="BL244" s="18" t="s">
        <v>97</v>
      </c>
      <c r="BM244" s="191" t="s">
        <v>882</v>
      </c>
    </row>
    <row r="245" s="2" customFormat="1" ht="16.5" customHeight="1">
      <c r="A245" s="37"/>
      <c r="B245" s="179"/>
      <c r="C245" s="218" t="s">
        <v>883</v>
      </c>
      <c r="D245" s="218" t="s">
        <v>221</v>
      </c>
      <c r="E245" s="219" t="s">
        <v>884</v>
      </c>
      <c r="F245" s="220" t="s">
        <v>885</v>
      </c>
      <c r="G245" s="221" t="s">
        <v>665</v>
      </c>
      <c r="H245" s="222">
        <v>72</v>
      </c>
      <c r="I245" s="223"/>
      <c r="J245" s="224">
        <f>ROUND(I245*H245,0)</f>
        <v>0</v>
      </c>
      <c r="K245" s="220" t="s">
        <v>1</v>
      </c>
      <c r="L245" s="225"/>
      <c r="M245" s="226" t="s">
        <v>1</v>
      </c>
      <c r="N245" s="227" t="s">
        <v>42</v>
      </c>
      <c r="O245" s="7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1" t="s">
        <v>224</v>
      </c>
      <c r="AT245" s="191" t="s">
        <v>221</v>
      </c>
      <c r="AU245" s="191" t="s">
        <v>81</v>
      </c>
      <c r="AY245" s="18" t="s">
        <v>165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8" t="s">
        <v>8</v>
      </c>
      <c r="BK245" s="192">
        <f>ROUND(I245*H245,0)</f>
        <v>0</v>
      </c>
      <c r="BL245" s="18" t="s">
        <v>97</v>
      </c>
      <c r="BM245" s="191" t="s">
        <v>886</v>
      </c>
    </row>
    <row r="246" s="2" customFormat="1" ht="16.5" customHeight="1">
      <c r="A246" s="37"/>
      <c r="B246" s="179"/>
      <c r="C246" s="218" t="s">
        <v>752</v>
      </c>
      <c r="D246" s="218" t="s">
        <v>221</v>
      </c>
      <c r="E246" s="219" t="s">
        <v>887</v>
      </c>
      <c r="F246" s="220" t="s">
        <v>888</v>
      </c>
      <c r="G246" s="221" t="s">
        <v>665</v>
      </c>
      <c r="H246" s="222">
        <v>7</v>
      </c>
      <c r="I246" s="223"/>
      <c r="J246" s="224">
        <f>ROUND(I246*H246,0)</f>
        <v>0</v>
      </c>
      <c r="K246" s="220" t="s">
        <v>1</v>
      </c>
      <c r="L246" s="225"/>
      <c r="M246" s="226" t="s">
        <v>1</v>
      </c>
      <c r="N246" s="227" t="s">
        <v>42</v>
      </c>
      <c r="O246" s="76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1" t="s">
        <v>224</v>
      </c>
      <c r="AT246" s="191" t="s">
        <v>221</v>
      </c>
      <c r="AU246" s="191" t="s">
        <v>81</v>
      </c>
      <c r="AY246" s="18" t="s">
        <v>165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8" t="s">
        <v>8</v>
      </c>
      <c r="BK246" s="192">
        <f>ROUND(I246*H246,0)</f>
        <v>0</v>
      </c>
      <c r="BL246" s="18" t="s">
        <v>97</v>
      </c>
      <c r="BM246" s="191" t="s">
        <v>889</v>
      </c>
    </row>
    <row r="247" s="2" customFormat="1" ht="16.5" customHeight="1">
      <c r="A247" s="37"/>
      <c r="B247" s="179"/>
      <c r="C247" s="218" t="s">
        <v>890</v>
      </c>
      <c r="D247" s="218" t="s">
        <v>221</v>
      </c>
      <c r="E247" s="219" t="s">
        <v>891</v>
      </c>
      <c r="F247" s="220" t="s">
        <v>892</v>
      </c>
      <c r="G247" s="221" t="s">
        <v>665</v>
      </c>
      <c r="H247" s="222">
        <v>25</v>
      </c>
      <c r="I247" s="223"/>
      <c r="J247" s="224">
        <f>ROUND(I247*H247,0)</f>
        <v>0</v>
      </c>
      <c r="K247" s="220" t="s">
        <v>1</v>
      </c>
      <c r="L247" s="225"/>
      <c r="M247" s="226" t="s">
        <v>1</v>
      </c>
      <c r="N247" s="227" t="s">
        <v>42</v>
      </c>
      <c r="O247" s="7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1" t="s">
        <v>224</v>
      </c>
      <c r="AT247" s="191" t="s">
        <v>221</v>
      </c>
      <c r="AU247" s="191" t="s">
        <v>81</v>
      </c>
      <c r="AY247" s="18" t="s">
        <v>165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8" t="s">
        <v>8</v>
      </c>
      <c r="BK247" s="192">
        <f>ROUND(I247*H247,0)</f>
        <v>0</v>
      </c>
      <c r="BL247" s="18" t="s">
        <v>97</v>
      </c>
      <c r="BM247" s="191" t="s">
        <v>893</v>
      </c>
    </row>
    <row r="248" s="12" customFormat="1" ht="20.88" customHeight="1">
      <c r="A248" s="12"/>
      <c r="B248" s="166"/>
      <c r="C248" s="12"/>
      <c r="D248" s="167" t="s">
        <v>76</v>
      </c>
      <c r="E248" s="177" t="s">
        <v>736</v>
      </c>
      <c r="F248" s="177" t="s">
        <v>737</v>
      </c>
      <c r="G248" s="12"/>
      <c r="H248" s="12"/>
      <c r="I248" s="169"/>
      <c r="J248" s="178">
        <f>BK248</f>
        <v>0</v>
      </c>
      <c r="K248" s="12"/>
      <c r="L248" s="166"/>
      <c r="M248" s="171"/>
      <c r="N248" s="172"/>
      <c r="O248" s="172"/>
      <c r="P248" s="173">
        <f>SUM(P249:P254)</f>
        <v>0</v>
      </c>
      <c r="Q248" s="172"/>
      <c r="R248" s="173">
        <f>SUM(R249:R254)</f>
        <v>0</v>
      </c>
      <c r="S248" s="172"/>
      <c r="T248" s="174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7" t="s">
        <v>8</v>
      </c>
      <c r="AT248" s="175" t="s">
        <v>76</v>
      </c>
      <c r="AU248" s="175" t="s">
        <v>85</v>
      </c>
      <c r="AY248" s="167" t="s">
        <v>165</v>
      </c>
      <c r="BK248" s="176">
        <f>SUM(BK249:BK254)</f>
        <v>0</v>
      </c>
    </row>
    <row r="249" s="2" customFormat="1" ht="16.5" customHeight="1">
      <c r="A249" s="37"/>
      <c r="B249" s="179"/>
      <c r="C249" s="218" t="s">
        <v>755</v>
      </c>
      <c r="D249" s="218" t="s">
        <v>221</v>
      </c>
      <c r="E249" s="219" t="s">
        <v>894</v>
      </c>
      <c r="F249" s="220" t="s">
        <v>895</v>
      </c>
      <c r="G249" s="221" t="s">
        <v>665</v>
      </c>
      <c r="H249" s="222">
        <v>54</v>
      </c>
      <c r="I249" s="223"/>
      <c r="J249" s="224">
        <f>ROUND(I249*H249,0)</f>
        <v>0</v>
      </c>
      <c r="K249" s="220" t="s">
        <v>1</v>
      </c>
      <c r="L249" s="225"/>
      <c r="M249" s="226" t="s">
        <v>1</v>
      </c>
      <c r="N249" s="227" t="s">
        <v>42</v>
      </c>
      <c r="O249" s="7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1" t="s">
        <v>224</v>
      </c>
      <c r="AT249" s="191" t="s">
        <v>221</v>
      </c>
      <c r="AU249" s="191" t="s">
        <v>81</v>
      </c>
      <c r="AY249" s="18" t="s">
        <v>165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8" t="s">
        <v>8</v>
      </c>
      <c r="BK249" s="192">
        <f>ROUND(I249*H249,0)</f>
        <v>0</v>
      </c>
      <c r="BL249" s="18" t="s">
        <v>97</v>
      </c>
      <c r="BM249" s="191" t="s">
        <v>896</v>
      </c>
    </row>
    <row r="250" s="2" customFormat="1" ht="16.5" customHeight="1">
      <c r="A250" s="37"/>
      <c r="B250" s="179"/>
      <c r="C250" s="218" t="s">
        <v>897</v>
      </c>
      <c r="D250" s="218" t="s">
        <v>221</v>
      </c>
      <c r="E250" s="219" t="s">
        <v>898</v>
      </c>
      <c r="F250" s="220" t="s">
        <v>899</v>
      </c>
      <c r="G250" s="221" t="s">
        <v>665</v>
      </c>
      <c r="H250" s="222">
        <v>49</v>
      </c>
      <c r="I250" s="223"/>
      <c r="J250" s="224">
        <f>ROUND(I250*H250,0)</f>
        <v>0</v>
      </c>
      <c r="K250" s="220" t="s">
        <v>1</v>
      </c>
      <c r="L250" s="225"/>
      <c r="M250" s="226" t="s">
        <v>1</v>
      </c>
      <c r="N250" s="227" t="s">
        <v>42</v>
      </c>
      <c r="O250" s="7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1" t="s">
        <v>224</v>
      </c>
      <c r="AT250" s="191" t="s">
        <v>221</v>
      </c>
      <c r="AU250" s="191" t="s">
        <v>81</v>
      </c>
      <c r="AY250" s="18" t="s">
        <v>165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8" t="s">
        <v>8</v>
      </c>
      <c r="BK250" s="192">
        <f>ROUND(I250*H250,0)</f>
        <v>0</v>
      </c>
      <c r="BL250" s="18" t="s">
        <v>97</v>
      </c>
      <c r="BM250" s="191" t="s">
        <v>900</v>
      </c>
    </row>
    <row r="251" s="2" customFormat="1" ht="16.5" customHeight="1">
      <c r="A251" s="37"/>
      <c r="B251" s="179"/>
      <c r="C251" s="218" t="s">
        <v>758</v>
      </c>
      <c r="D251" s="218" t="s">
        <v>221</v>
      </c>
      <c r="E251" s="219" t="s">
        <v>901</v>
      </c>
      <c r="F251" s="220" t="s">
        <v>902</v>
      </c>
      <c r="G251" s="221" t="s">
        <v>665</v>
      </c>
      <c r="H251" s="222">
        <v>5</v>
      </c>
      <c r="I251" s="223"/>
      <c r="J251" s="224">
        <f>ROUND(I251*H251,0)</f>
        <v>0</v>
      </c>
      <c r="K251" s="220" t="s">
        <v>1</v>
      </c>
      <c r="L251" s="225"/>
      <c r="M251" s="226" t="s">
        <v>1</v>
      </c>
      <c r="N251" s="227" t="s">
        <v>42</v>
      </c>
      <c r="O251" s="7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1" t="s">
        <v>224</v>
      </c>
      <c r="AT251" s="191" t="s">
        <v>221</v>
      </c>
      <c r="AU251" s="191" t="s">
        <v>81</v>
      </c>
      <c r="AY251" s="18" t="s">
        <v>165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8" t="s">
        <v>8</v>
      </c>
      <c r="BK251" s="192">
        <f>ROUND(I251*H251,0)</f>
        <v>0</v>
      </c>
      <c r="BL251" s="18" t="s">
        <v>97</v>
      </c>
      <c r="BM251" s="191" t="s">
        <v>903</v>
      </c>
    </row>
    <row r="252" s="2" customFormat="1" ht="16.5" customHeight="1">
      <c r="A252" s="37"/>
      <c r="B252" s="179"/>
      <c r="C252" s="218" t="s">
        <v>904</v>
      </c>
      <c r="D252" s="218" t="s">
        <v>221</v>
      </c>
      <c r="E252" s="219" t="s">
        <v>905</v>
      </c>
      <c r="F252" s="220" t="s">
        <v>906</v>
      </c>
      <c r="G252" s="221" t="s">
        <v>665</v>
      </c>
      <c r="H252" s="222">
        <v>1</v>
      </c>
      <c r="I252" s="223"/>
      <c r="J252" s="224">
        <f>ROUND(I252*H252,0)</f>
        <v>0</v>
      </c>
      <c r="K252" s="220" t="s">
        <v>1</v>
      </c>
      <c r="L252" s="225"/>
      <c r="M252" s="226" t="s">
        <v>1</v>
      </c>
      <c r="N252" s="227" t="s">
        <v>42</v>
      </c>
      <c r="O252" s="7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1" t="s">
        <v>224</v>
      </c>
      <c r="AT252" s="191" t="s">
        <v>221</v>
      </c>
      <c r="AU252" s="191" t="s">
        <v>81</v>
      </c>
      <c r="AY252" s="18" t="s">
        <v>165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8" t="s">
        <v>8</v>
      </c>
      <c r="BK252" s="192">
        <f>ROUND(I252*H252,0)</f>
        <v>0</v>
      </c>
      <c r="BL252" s="18" t="s">
        <v>97</v>
      </c>
      <c r="BM252" s="191" t="s">
        <v>907</v>
      </c>
    </row>
    <row r="253" s="2" customFormat="1" ht="21.75" customHeight="1">
      <c r="A253" s="37"/>
      <c r="B253" s="179"/>
      <c r="C253" s="218" t="s">
        <v>776</v>
      </c>
      <c r="D253" s="218" t="s">
        <v>221</v>
      </c>
      <c r="E253" s="219" t="s">
        <v>908</v>
      </c>
      <c r="F253" s="220" t="s">
        <v>909</v>
      </c>
      <c r="G253" s="221" t="s">
        <v>665</v>
      </c>
      <c r="H253" s="222">
        <v>6</v>
      </c>
      <c r="I253" s="223"/>
      <c r="J253" s="224">
        <f>ROUND(I253*H253,0)</f>
        <v>0</v>
      </c>
      <c r="K253" s="220" t="s">
        <v>1</v>
      </c>
      <c r="L253" s="225"/>
      <c r="M253" s="226" t="s">
        <v>1</v>
      </c>
      <c r="N253" s="227" t="s">
        <v>42</v>
      </c>
      <c r="O253" s="7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1" t="s">
        <v>224</v>
      </c>
      <c r="AT253" s="191" t="s">
        <v>221</v>
      </c>
      <c r="AU253" s="191" t="s">
        <v>81</v>
      </c>
      <c r="AY253" s="18" t="s">
        <v>165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8" t="s">
        <v>8</v>
      </c>
      <c r="BK253" s="192">
        <f>ROUND(I253*H253,0)</f>
        <v>0</v>
      </c>
      <c r="BL253" s="18" t="s">
        <v>97</v>
      </c>
      <c r="BM253" s="191" t="s">
        <v>910</v>
      </c>
    </row>
    <row r="254" s="2" customFormat="1" ht="16.5" customHeight="1">
      <c r="A254" s="37"/>
      <c r="B254" s="179"/>
      <c r="C254" s="218" t="s">
        <v>911</v>
      </c>
      <c r="D254" s="218" t="s">
        <v>221</v>
      </c>
      <c r="E254" s="219" t="s">
        <v>912</v>
      </c>
      <c r="F254" s="220" t="s">
        <v>913</v>
      </c>
      <c r="G254" s="221" t="s">
        <v>665</v>
      </c>
      <c r="H254" s="222">
        <v>7</v>
      </c>
      <c r="I254" s="223"/>
      <c r="J254" s="224">
        <f>ROUND(I254*H254,0)</f>
        <v>0</v>
      </c>
      <c r="K254" s="220" t="s">
        <v>1</v>
      </c>
      <c r="L254" s="225"/>
      <c r="M254" s="226" t="s">
        <v>1</v>
      </c>
      <c r="N254" s="227" t="s">
        <v>42</v>
      </c>
      <c r="O254" s="7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1" t="s">
        <v>224</v>
      </c>
      <c r="AT254" s="191" t="s">
        <v>221</v>
      </c>
      <c r="AU254" s="191" t="s">
        <v>81</v>
      </c>
      <c r="AY254" s="18" t="s">
        <v>165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8" t="s">
        <v>8</v>
      </c>
      <c r="BK254" s="192">
        <f>ROUND(I254*H254,0)</f>
        <v>0</v>
      </c>
      <c r="BL254" s="18" t="s">
        <v>97</v>
      </c>
      <c r="BM254" s="191" t="s">
        <v>914</v>
      </c>
    </row>
    <row r="255" s="12" customFormat="1" ht="22.8" customHeight="1">
      <c r="A255" s="12"/>
      <c r="B255" s="166"/>
      <c r="C255" s="12"/>
      <c r="D255" s="167" t="s">
        <v>76</v>
      </c>
      <c r="E255" s="177" t="s">
        <v>915</v>
      </c>
      <c r="F255" s="177" t="s">
        <v>771</v>
      </c>
      <c r="G255" s="12"/>
      <c r="H255" s="12"/>
      <c r="I255" s="169"/>
      <c r="J255" s="178">
        <f>BK255</f>
        <v>0</v>
      </c>
      <c r="K255" s="12"/>
      <c r="L255" s="166"/>
      <c r="M255" s="171"/>
      <c r="N255" s="172"/>
      <c r="O255" s="172"/>
      <c r="P255" s="173">
        <f>P256</f>
        <v>0</v>
      </c>
      <c r="Q255" s="172"/>
      <c r="R255" s="173">
        <f>R256</f>
        <v>0</v>
      </c>
      <c r="S255" s="172"/>
      <c r="T255" s="174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7" t="s">
        <v>81</v>
      </c>
      <c r="AT255" s="175" t="s">
        <v>76</v>
      </c>
      <c r="AU255" s="175" t="s">
        <v>8</v>
      </c>
      <c r="AY255" s="167" t="s">
        <v>165</v>
      </c>
      <c r="BK255" s="176">
        <f>BK256</f>
        <v>0</v>
      </c>
    </row>
    <row r="256" s="2" customFormat="1" ht="16.5" customHeight="1">
      <c r="A256" s="37"/>
      <c r="B256" s="179"/>
      <c r="C256" s="218" t="s">
        <v>778</v>
      </c>
      <c r="D256" s="218" t="s">
        <v>221</v>
      </c>
      <c r="E256" s="219" t="s">
        <v>916</v>
      </c>
      <c r="F256" s="220" t="s">
        <v>917</v>
      </c>
      <c r="G256" s="221" t="s">
        <v>278</v>
      </c>
      <c r="H256" s="222">
        <v>1</v>
      </c>
      <c r="I256" s="223"/>
      <c r="J256" s="224">
        <f>ROUND(I256*H256,0)</f>
        <v>0</v>
      </c>
      <c r="K256" s="220" t="s">
        <v>1</v>
      </c>
      <c r="L256" s="225"/>
      <c r="M256" s="226" t="s">
        <v>1</v>
      </c>
      <c r="N256" s="227" t="s">
        <v>42</v>
      </c>
      <c r="O256" s="76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1" t="s">
        <v>763</v>
      </c>
      <c r="AT256" s="191" t="s">
        <v>221</v>
      </c>
      <c r="AU256" s="191" t="s">
        <v>85</v>
      </c>
      <c r="AY256" s="18" t="s">
        <v>165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8" t="s">
        <v>8</v>
      </c>
      <c r="BK256" s="192">
        <f>ROUND(I256*H256,0)</f>
        <v>0</v>
      </c>
      <c r="BL256" s="18" t="s">
        <v>543</v>
      </c>
      <c r="BM256" s="191" t="s">
        <v>918</v>
      </c>
    </row>
    <row r="257" s="12" customFormat="1" ht="22.8" customHeight="1">
      <c r="A257" s="12"/>
      <c r="B257" s="166"/>
      <c r="C257" s="12"/>
      <c r="D257" s="167" t="s">
        <v>76</v>
      </c>
      <c r="E257" s="177" t="s">
        <v>919</v>
      </c>
      <c r="F257" s="177" t="s">
        <v>920</v>
      </c>
      <c r="G257" s="12"/>
      <c r="H257" s="12"/>
      <c r="I257" s="169"/>
      <c r="J257" s="178">
        <f>BK257</f>
        <v>0</v>
      </c>
      <c r="K257" s="12"/>
      <c r="L257" s="166"/>
      <c r="M257" s="171"/>
      <c r="N257" s="172"/>
      <c r="O257" s="172"/>
      <c r="P257" s="173">
        <f>SUM(P258:P261)</f>
        <v>0</v>
      </c>
      <c r="Q257" s="172"/>
      <c r="R257" s="173">
        <f>SUM(R258:R261)</f>
        <v>0</v>
      </c>
      <c r="S257" s="172"/>
      <c r="T257" s="174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67" t="s">
        <v>81</v>
      </c>
      <c r="AT257" s="175" t="s">
        <v>76</v>
      </c>
      <c r="AU257" s="175" t="s">
        <v>8</v>
      </c>
      <c r="AY257" s="167" t="s">
        <v>165</v>
      </c>
      <c r="BK257" s="176">
        <f>SUM(BK258:BK261)</f>
        <v>0</v>
      </c>
    </row>
    <row r="258" s="2" customFormat="1" ht="16.5" customHeight="1">
      <c r="A258" s="37"/>
      <c r="B258" s="179"/>
      <c r="C258" s="218" t="s">
        <v>921</v>
      </c>
      <c r="D258" s="218" t="s">
        <v>221</v>
      </c>
      <c r="E258" s="219" t="s">
        <v>922</v>
      </c>
      <c r="F258" s="220" t="s">
        <v>923</v>
      </c>
      <c r="G258" s="221" t="s">
        <v>615</v>
      </c>
      <c r="H258" s="222">
        <v>8</v>
      </c>
      <c r="I258" s="223"/>
      <c r="J258" s="224">
        <f>ROUND(I258*H258,0)</f>
        <v>0</v>
      </c>
      <c r="K258" s="220" t="s">
        <v>1</v>
      </c>
      <c r="L258" s="225"/>
      <c r="M258" s="226" t="s">
        <v>1</v>
      </c>
      <c r="N258" s="227" t="s">
        <v>42</v>
      </c>
      <c r="O258" s="7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1" t="s">
        <v>224</v>
      </c>
      <c r="AT258" s="191" t="s">
        <v>221</v>
      </c>
      <c r="AU258" s="191" t="s">
        <v>85</v>
      </c>
      <c r="AY258" s="18" t="s">
        <v>165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8" t="s">
        <v>8</v>
      </c>
      <c r="BK258" s="192">
        <f>ROUND(I258*H258,0)</f>
        <v>0</v>
      </c>
      <c r="BL258" s="18" t="s">
        <v>97</v>
      </c>
      <c r="BM258" s="191" t="s">
        <v>924</v>
      </c>
    </row>
    <row r="259" s="2" customFormat="1" ht="16.5" customHeight="1">
      <c r="A259" s="37"/>
      <c r="B259" s="179"/>
      <c r="C259" s="218" t="s">
        <v>780</v>
      </c>
      <c r="D259" s="218" t="s">
        <v>221</v>
      </c>
      <c r="E259" s="219" t="s">
        <v>925</v>
      </c>
      <c r="F259" s="220" t="s">
        <v>926</v>
      </c>
      <c r="G259" s="221" t="s">
        <v>615</v>
      </c>
      <c r="H259" s="222">
        <v>24</v>
      </c>
      <c r="I259" s="223"/>
      <c r="J259" s="224">
        <f>ROUND(I259*H259,0)</f>
        <v>0</v>
      </c>
      <c r="K259" s="220" t="s">
        <v>1</v>
      </c>
      <c r="L259" s="225"/>
      <c r="M259" s="226" t="s">
        <v>1</v>
      </c>
      <c r="N259" s="227" t="s">
        <v>42</v>
      </c>
      <c r="O259" s="76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1" t="s">
        <v>224</v>
      </c>
      <c r="AT259" s="191" t="s">
        <v>221</v>
      </c>
      <c r="AU259" s="191" t="s">
        <v>85</v>
      </c>
      <c r="AY259" s="18" t="s">
        <v>165</v>
      </c>
      <c r="BE259" s="192">
        <f>IF(N259="základní",J259,0)</f>
        <v>0</v>
      </c>
      <c r="BF259" s="192">
        <f>IF(N259="snížená",J259,0)</f>
        <v>0</v>
      </c>
      <c r="BG259" s="192">
        <f>IF(N259="zákl. přenesená",J259,0)</f>
        <v>0</v>
      </c>
      <c r="BH259" s="192">
        <f>IF(N259="sníž. přenesená",J259,0)</f>
        <v>0</v>
      </c>
      <c r="BI259" s="192">
        <f>IF(N259="nulová",J259,0)</f>
        <v>0</v>
      </c>
      <c r="BJ259" s="18" t="s">
        <v>8</v>
      </c>
      <c r="BK259" s="192">
        <f>ROUND(I259*H259,0)</f>
        <v>0</v>
      </c>
      <c r="BL259" s="18" t="s">
        <v>97</v>
      </c>
      <c r="BM259" s="191" t="s">
        <v>927</v>
      </c>
    </row>
    <row r="260" s="2" customFormat="1" ht="16.5" customHeight="1">
      <c r="A260" s="37"/>
      <c r="B260" s="179"/>
      <c r="C260" s="218" t="s">
        <v>928</v>
      </c>
      <c r="D260" s="218" t="s">
        <v>221</v>
      </c>
      <c r="E260" s="219" t="s">
        <v>929</v>
      </c>
      <c r="F260" s="220" t="s">
        <v>930</v>
      </c>
      <c r="G260" s="221" t="s">
        <v>615</v>
      </c>
      <c r="H260" s="222">
        <v>20</v>
      </c>
      <c r="I260" s="223"/>
      <c r="J260" s="224">
        <f>ROUND(I260*H260,0)</f>
        <v>0</v>
      </c>
      <c r="K260" s="220" t="s">
        <v>1</v>
      </c>
      <c r="L260" s="225"/>
      <c r="M260" s="226" t="s">
        <v>1</v>
      </c>
      <c r="N260" s="227" t="s">
        <v>42</v>
      </c>
      <c r="O260" s="7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1" t="s">
        <v>224</v>
      </c>
      <c r="AT260" s="191" t="s">
        <v>221</v>
      </c>
      <c r="AU260" s="191" t="s">
        <v>85</v>
      </c>
      <c r="AY260" s="18" t="s">
        <v>165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8" t="s">
        <v>8</v>
      </c>
      <c r="BK260" s="192">
        <f>ROUND(I260*H260,0)</f>
        <v>0</v>
      </c>
      <c r="BL260" s="18" t="s">
        <v>97</v>
      </c>
      <c r="BM260" s="191" t="s">
        <v>931</v>
      </c>
    </row>
    <row r="261" s="2" customFormat="1" ht="16.5" customHeight="1">
      <c r="A261" s="37"/>
      <c r="B261" s="179"/>
      <c r="C261" s="218" t="s">
        <v>782</v>
      </c>
      <c r="D261" s="218" t="s">
        <v>221</v>
      </c>
      <c r="E261" s="219" t="s">
        <v>932</v>
      </c>
      <c r="F261" s="220" t="s">
        <v>933</v>
      </c>
      <c r="G261" s="221" t="s">
        <v>615</v>
      </c>
      <c r="H261" s="222">
        <v>10</v>
      </c>
      <c r="I261" s="223"/>
      <c r="J261" s="224">
        <f>ROUND(I261*H261,0)</f>
        <v>0</v>
      </c>
      <c r="K261" s="220" t="s">
        <v>1</v>
      </c>
      <c r="L261" s="225"/>
      <c r="M261" s="226" t="s">
        <v>1</v>
      </c>
      <c r="N261" s="227" t="s">
        <v>42</v>
      </c>
      <c r="O261" s="7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1" t="s">
        <v>224</v>
      </c>
      <c r="AT261" s="191" t="s">
        <v>221</v>
      </c>
      <c r="AU261" s="191" t="s">
        <v>85</v>
      </c>
      <c r="AY261" s="18" t="s">
        <v>165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8" t="s">
        <v>8</v>
      </c>
      <c r="BK261" s="192">
        <f>ROUND(I261*H261,0)</f>
        <v>0</v>
      </c>
      <c r="BL261" s="18" t="s">
        <v>97</v>
      </c>
      <c r="BM261" s="191" t="s">
        <v>934</v>
      </c>
    </row>
    <row r="262" s="12" customFormat="1" ht="22.8" customHeight="1">
      <c r="A262" s="12"/>
      <c r="B262" s="166"/>
      <c r="C262" s="12"/>
      <c r="D262" s="167" t="s">
        <v>76</v>
      </c>
      <c r="E262" s="177" t="s">
        <v>935</v>
      </c>
      <c r="F262" s="177" t="s">
        <v>771</v>
      </c>
      <c r="G262" s="12"/>
      <c r="H262" s="12"/>
      <c r="I262" s="169"/>
      <c r="J262" s="178">
        <f>BK262</f>
        <v>0</v>
      </c>
      <c r="K262" s="12"/>
      <c r="L262" s="166"/>
      <c r="M262" s="171"/>
      <c r="N262" s="172"/>
      <c r="O262" s="172"/>
      <c r="P262" s="173">
        <f>SUM(P263:P264)</f>
        <v>0</v>
      </c>
      <c r="Q262" s="172"/>
      <c r="R262" s="173">
        <f>SUM(R263:R264)</f>
        <v>0</v>
      </c>
      <c r="S262" s="172"/>
      <c r="T262" s="174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7" t="s">
        <v>81</v>
      </c>
      <c r="AT262" s="175" t="s">
        <v>76</v>
      </c>
      <c r="AU262" s="175" t="s">
        <v>8</v>
      </c>
      <c r="AY262" s="167" t="s">
        <v>165</v>
      </c>
      <c r="BK262" s="176">
        <f>SUM(BK263:BK264)</f>
        <v>0</v>
      </c>
    </row>
    <row r="263" s="2" customFormat="1" ht="16.5" customHeight="1">
      <c r="A263" s="37"/>
      <c r="B263" s="179"/>
      <c r="C263" s="218" t="s">
        <v>936</v>
      </c>
      <c r="D263" s="218" t="s">
        <v>221</v>
      </c>
      <c r="E263" s="219" t="s">
        <v>937</v>
      </c>
      <c r="F263" s="220" t="s">
        <v>938</v>
      </c>
      <c r="G263" s="221" t="s">
        <v>278</v>
      </c>
      <c r="H263" s="222">
        <v>1</v>
      </c>
      <c r="I263" s="223"/>
      <c r="J263" s="224">
        <f>ROUND(I263*H263,0)</f>
        <v>0</v>
      </c>
      <c r="K263" s="220" t="s">
        <v>1</v>
      </c>
      <c r="L263" s="225"/>
      <c r="M263" s="226" t="s">
        <v>1</v>
      </c>
      <c r="N263" s="227" t="s">
        <v>42</v>
      </c>
      <c r="O263" s="76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1" t="s">
        <v>763</v>
      </c>
      <c r="AT263" s="191" t="s">
        <v>221</v>
      </c>
      <c r="AU263" s="191" t="s">
        <v>85</v>
      </c>
      <c r="AY263" s="18" t="s">
        <v>165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8" t="s">
        <v>8</v>
      </c>
      <c r="BK263" s="192">
        <f>ROUND(I263*H263,0)</f>
        <v>0</v>
      </c>
      <c r="BL263" s="18" t="s">
        <v>543</v>
      </c>
      <c r="BM263" s="191" t="s">
        <v>939</v>
      </c>
    </row>
    <row r="264" s="2" customFormat="1" ht="16.5" customHeight="1">
      <c r="A264" s="37"/>
      <c r="B264" s="179"/>
      <c r="C264" s="218" t="s">
        <v>784</v>
      </c>
      <c r="D264" s="218" t="s">
        <v>221</v>
      </c>
      <c r="E264" s="219" t="s">
        <v>940</v>
      </c>
      <c r="F264" s="220" t="s">
        <v>941</v>
      </c>
      <c r="G264" s="221" t="s">
        <v>278</v>
      </c>
      <c r="H264" s="222">
        <v>1</v>
      </c>
      <c r="I264" s="223"/>
      <c r="J264" s="224">
        <f>ROUND(I264*H264,0)</f>
        <v>0</v>
      </c>
      <c r="K264" s="220" t="s">
        <v>1</v>
      </c>
      <c r="L264" s="225"/>
      <c r="M264" s="231" t="s">
        <v>1</v>
      </c>
      <c r="N264" s="232" t="s">
        <v>42</v>
      </c>
      <c r="O264" s="233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1" t="s">
        <v>763</v>
      </c>
      <c r="AT264" s="191" t="s">
        <v>221</v>
      </c>
      <c r="AU264" s="191" t="s">
        <v>85</v>
      </c>
      <c r="AY264" s="18" t="s">
        <v>165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8" t="s">
        <v>8</v>
      </c>
      <c r="BK264" s="192">
        <f>ROUND(I264*H264,0)</f>
        <v>0</v>
      </c>
      <c r="BL264" s="18" t="s">
        <v>543</v>
      </c>
      <c r="BM264" s="191" t="s">
        <v>942</v>
      </c>
    </row>
    <row r="265" s="2" customFormat="1" ht="6.96" customHeight="1">
      <c r="A265" s="37"/>
      <c r="B265" s="59"/>
      <c r="C265" s="60"/>
      <c r="D265" s="60"/>
      <c r="E265" s="60"/>
      <c r="F265" s="60"/>
      <c r="G265" s="60"/>
      <c r="H265" s="60"/>
      <c r="I265" s="60"/>
      <c r="J265" s="60"/>
      <c r="K265" s="60"/>
      <c r="L265" s="38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autoFilter ref="C136:K2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- 3.část</v>
      </c>
      <c r="F7" s="31"/>
      <c r="G7" s="31"/>
      <c r="H7" s="31"/>
      <c r="L7" s="21"/>
    </row>
    <row r="8" s="1" customFormat="1" ht="12" customHeight="1">
      <c r="B8" s="21"/>
      <c r="D8" s="31" t="s">
        <v>119</v>
      </c>
      <c r="L8" s="21"/>
    </row>
    <row r="9" s="2" customFormat="1" ht="16.5" customHeight="1">
      <c r="A9" s="37"/>
      <c r="B9" s="38"/>
      <c r="C9" s="37"/>
      <c r="D9" s="37"/>
      <c r="E9" s="129" t="s">
        <v>123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125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943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620</v>
      </c>
      <c r="G14" s="37"/>
      <c r="H14" s="37"/>
      <c r="I14" s="31" t="s">
        <v>23</v>
      </c>
      <c r="J14" s="68" t="str">
        <f>'Rekapitulace stavby'!AN8</f>
        <v>11. 1. 2024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SPOŠ Dvůr Králové, Elišky Krásnohorské 2069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DK s.r.o.,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3" t="s">
        <v>37</v>
      </c>
      <c r="E32" s="37"/>
      <c r="F32" s="37"/>
      <c r="G32" s="37"/>
      <c r="H32" s="37"/>
      <c r="I32" s="37"/>
      <c r="J32" s="95">
        <f>ROUND(J125,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4" t="s">
        <v>41</v>
      </c>
      <c r="E35" s="31" t="s">
        <v>42</v>
      </c>
      <c r="F35" s="135">
        <f>ROUND((SUM(BE125:BE149)),  0)</f>
        <v>0</v>
      </c>
      <c r="G35" s="37"/>
      <c r="H35" s="37"/>
      <c r="I35" s="136">
        <v>0.20999999999999999</v>
      </c>
      <c r="J35" s="135">
        <f>ROUND(((SUM(BE125:BE149))*I35),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5">
        <f>ROUND((SUM(BF125:BF149)),  0)</f>
        <v>0</v>
      </c>
      <c r="G36" s="37"/>
      <c r="H36" s="37"/>
      <c r="I36" s="136">
        <v>0.14999999999999999</v>
      </c>
      <c r="J36" s="135">
        <f>ROUND(((SUM(BF125:BF149))*I36),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5">
        <f>ROUND((SUM(BG125:BG149)),  0)</f>
        <v>0</v>
      </c>
      <c r="G37" s="37"/>
      <c r="H37" s="37"/>
      <c r="I37" s="136">
        <v>0.20999999999999999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5">
        <f>ROUND((SUM(BH125:BH149)),  0)</f>
        <v>0</v>
      </c>
      <c r="G38" s="37"/>
      <c r="H38" s="37"/>
      <c r="I38" s="136">
        <v>0.14999999999999999</v>
      </c>
      <c r="J38" s="135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5">
        <f>ROUND((SUM(BI125:BI149)),  0)</f>
        <v>0</v>
      </c>
      <c r="G39" s="37"/>
      <c r="H39" s="37"/>
      <c r="I39" s="136">
        <v>0</v>
      </c>
      <c r="J39" s="135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7"/>
      <c r="D41" s="138" t="s">
        <v>47</v>
      </c>
      <c r="E41" s="80"/>
      <c r="F41" s="80"/>
      <c r="G41" s="139" t="s">
        <v>48</v>
      </c>
      <c r="H41" s="140" t="s">
        <v>49</v>
      </c>
      <c r="I41" s="80"/>
      <c r="J41" s="141">
        <f>SUM(J32:J39)</f>
        <v>0</v>
      </c>
      <c r="K41" s="142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- 3.část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L86" s="21"/>
    </row>
    <row r="87" s="2" customFormat="1" ht="16.5" customHeight="1">
      <c r="A87" s="37"/>
      <c r="B87" s="38"/>
      <c r="C87" s="37"/>
      <c r="D87" s="37"/>
      <c r="E87" s="129" t="s">
        <v>123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c - Vytápění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11. 1. 2024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SPOŠ Dvůr Králové, Elišky Krásnohorské 2069</v>
      </c>
      <c r="G93" s="37"/>
      <c r="H93" s="37"/>
      <c r="I93" s="31" t="s">
        <v>31</v>
      </c>
      <c r="J93" s="35" t="str">
        <f>E23</f>
        <v>Projektis DK s.r.o.,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5" t="s">
        <v>132</v>
      </c>
      <c r="D96" s="137"/>
      <c r="E96" s="137"/>
      <c r="F96" s="137"/>
      <c r="G96" s="137"/>
      <c r="H96" s="137"/>
      <c r="I96" s="137"/>
      <c r="J96" s="146" t="s">
        <v>133</v>
      </c>
      <c r="K96" s="1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7" t="s">
        <v>134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135</v>
      </c>
    </row>
    <row r="99" s="9" customFormat="1" ht="24.96" customHeight="1">
      <c r="A99" s="9"/>
      <c r="B99" s="148"/>
      <c r="C99" s="9"/>
      <c r="D99" s="149" t="s">
        <v>142</v>
      </c>
      <c r="E99" s="150"/>
      <c r="F99" s="150"/>
      <c r="G99" s="150"/>
      <c r="H99" s="150"/>
      <c r="I99" s="150"/>
      <c r="J99" s="151">
        <f>J126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944</v>
      </c>
      <c r="E100" s="154"/>
      <c r="F100" s="154"/>
      <c r="G100" s="154"/>
      <c r="H100" s="154"/>
      <c r="I100" s="154"/>
      <c r="J100" s="155">
        <f>J127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945</v>
      </c>
      <c r="E101" s="154"/>
      <c r="F101" s="154"/>
      <c r="G101" s="154"/>
      <c r="H101" s="154"/>
      <c r="I101" s="154"/>
      <c r="J101" s="155">
        <f>J134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946</v>
      </c>
      <c r="E102" s="154"/>
      <c r="F102" s="154"/>
      <c r="G102" s="154"/>
      <c r="H102" s="154"/>
      <c r="I102" s="154"/>
      <c r="J102" s="155">
        <f>J138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8"/>
      <c r="C103" s="9"/>
      <c r="D103" s="149" t="s">
        <v>149</v>
      </c>
      <c r="E103" s="150"/>
      <c r="F103" s="150"/>
      <c r="G103" s="150"/>
      <c r="H103" s="150"/>
      <c r="I103" s="150"/>
      <c r="J103" s="151">
        <f>J148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150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9" t="str">
        <f>E7</f>
        <v>SPOŠ D. K. n.L., budova H - 1.etapa - 3.část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119</v>
      </c>
      <c r="L114" s="21"/>
    </row>
    <row r="115" s="2" customFormat="1" ht="16.5" customHeight="1">
      <c r="A115" s="37"/>
      <c r="B115" s="38"/>
      <c r="C115" s="37"/>
      <c r="D115" s="37"/>
      <c r="E115" s="129" t="s">
        <v>123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125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c - Vytápění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7"/>
      <c r="E119" s="37"/>
      <c r="F119" s="26" t="str">
        <f>F14</f>
        <v xml:space="preserve"> </v>
      </c>
      <c r="G119" s="37"/>
      <c r="H119" s="37"/>
      <c r="I119" s="31" t="s">
        <v>23</v>
      </c>
      <c r="J119" s="68" t="str">
        <f>IF(J14="","",J14)</f>
        <v>11. 1. 2024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25</v>
      </c>
      <c r="D121" s="37"/>
      <c r="E121" s="37"/>
      <c r="F121" s="26" t="str">
        <f>E17</f>
        <v>SPOŠ Dvůr Králové, Elišky Krásnohorské 2069</v>
      </c>
      <c r="G121" s="37"/>
      <c r="H121" s="37"/>
      <c r="I121" s="31" t="s">
        <v>31</v>
      </c>
      <c r="J121" s="35" t="str">
        <f>E23</f>
        <v>Projektis DK s.r.o., Legionářská 562, D.K.n.L.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7"/>
      <c r="E122" s="37"/>
      <c r="F122" s="26" t="str">
        <f>IF(E20="","",E20)</f>
        <v>Vyplň údaj</v>
      </c>
      <c r="G122" s="37"/>
      <c r="H122" s="37"/>
      <c r="I122" s="31" t="s">
        <v>34</v>
      </c>
      <c r="J122" s="35" t="str">
        <f>E26</f>
        <v>ing. V. Švehla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6"/>
      <c r="B124" s="157"/>
      <c r="C124" s="158" t="s">
        <v>151</v>
      </c>
      <c r="D124" s="159" t="s">
        <v>62</v>
      </c>
      <c r="E124" s="159" t="s">
        <v>58</v>
      </c>
      <c r="F124" s="159" t="s">
        <v>59</v>
      </c>
      <c r="G124" s="159" t="s">
        <v>152</v>
      </c>
      <c r="H124" s="159" t="s">
        <v>153</v>
      </c>
      <c r="I124" s="159" t="s">
        <v>154</v>
      </c>
      <c r="J124" s="159" t="s">
        <v>133</v>
      </c>
      <c r="K124" s="160" t="s">
        <v>155</v>
      </c>
      <c r="L124" s="161"/>
      <c r="M124" s="85" t="s">
        <v>1</v>
      </c>
      <c r="N124" s="86" t="s">
        <v>41</v>
      </c>
      <c r="O124" s="86" t="s">
        <v>156</v>
      </c>
      <c r="P124" s="86" t="s">
        <v>157</v>
      </c>
      <c r="Q124" s="86" t="s">
        <v>158</v>
      </c>
      <c r="R124" s="86" t="s">
        <v>159</v>
      </c>
      <c r="S124" s="86" t="s">
        <v>160</v>
      </c>
      <c r="T124" s="87" t="s">
        <v>161</v>
      </c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</row>
    <row r="125" s="2" customFormat="1" ht="22.8" customHeight="1">
      <c r="A125" s="37"/>
      <c r="B125" s="38"/>
      <c r="C125" s="92" t="s">
        <v>162</v>
      </c>
      <c r="D125" s="37"/>
      <c r="E125" s="37"/>
      <c r="F125" s="37"/>
      <c r="G125" s="37"/>
      <c r="H125" s="37"/>
      <c r="I125" s="37"/>
      <c r="J125" s="162">
        <f>BK125</f>
        <v>0</v>
      </c>
      <c r="K125" s="37"/>
      <c r="L125" s="38"/>
      <c r="M125" s="88"/>
      <c r="N125" s="72"/>
      <c r="O125" s="89"/>
      <c r="P125" s="163">
        <f>P126+P148</f>
        <v>0</v>
      </c>
      <c r="Q125" s="89"/>
      <c r="R125" s="163">
        <f>R126+R148</f>
        <v>0</v>
      </c>
      <c r="S125" s="89"/>
      <c r="T125" s="164">
        <f>T126+T148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76</v>
      </c>
      <c r="AU125" s="18" t="s">
        <v>135</v>
      </c>
      <c r="BK125" s="165">
        <f>BK126+BK148</f>
        <v>0</v>
      </c>
    </row>
    <row r="126" s="12" customFormat="1" ht="25.92" customHeight="1">
      <c r="A126" s="12"/>
      <c r="B126" s="166"/>
      <c r="C126" s="12"/>
      <c r="D126" s="167" t="s">
        <v>76</v>
      </c>
      <c r="E126" s="168" t="s">
        <v>344</v>
      </c>
      <c r="F126" s="168" t="s">
        <v>345</v>
      </c>
      <c r="G126" s="12"/>
      <c r="H126" s="12"/>
      <c r="I126" s="169"/>
      <c r="J126" s="170">
        <f>BK126</f>
        <v>0</v>
      </c>
      <c r="K126" s="12"/>
      <c r="L126" s="166"/>
      <c r="M126" s="171"/>
      <c r="N126" s="172"/>
      <c r="O126" s="172"/>
      <c r="P126" s="173">
        <f>P127+P134+P138</f>
        <v>0</v>
      </c>
      <c r="Q126" s="172"/>
      <c r="R126" s="173">
        <f>R127+R134+R138</f>
        <v>0</v>
      </c>
      <c r="S126" s="172"/>
      <c r="T126" s="174">
        <f>T127+T134+T138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7" t="s">
        <v>85</v>
      </c>
      <c r="AT126" s="175" t="s">
        <v>76</v>
      </c>
      <c r="AU126" s="175" t="s">
        <v>77</v>
      </c>
      <c r="AY126" s="167" t="s">
        <v>165</v>
      </c>
      <c r="BK126" s="176">
        <f>BK127+BK134+BK138</f>
        <v>0</v>
      </c>
    </row>
    <row r="127" s="12" customFormat="1" ht="22.8" customHeight="1">
      <c r="A127" s="12"/>
      <c r="B127" s="166"/>
      <c r="C127" s="12"/>
      <c r="D127" s="167" t="s">
        <v>76</v>
      </c>
      <c r="E127" s="177" t="s">
        <v>947</v>
      </c>
      <c r="F127" s="177" t="s">
        <v>948</v>
      </c>
      <c r="G127" s="12"/>
      <c r="H127" s="12"/>
      <c r="I127" s="169"/>
      <c r="J127" s="178">
        <f>BK127</f>
        <v>0</v>
      </c>
      <c r="K127" s="12"/>
      <c r="L127" s="166"/>
      <c r="M127" s="171"/>
      <c r="N127" s="172"/>
      <c r="O127" s="172"/>
      <c r="P127" s="173">
        <f>SUM(P128:P133)</f>
        <v>0</v>
      </c>
      <c r="Q127" s="172"/>
      <c r="R127" s="173">
        <f>SUM(R128:R133)</f>
        <v>0</v>
      </c>
      <c r="S127" s="172"/>
      <c r="T127" s="174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85</v>
      </c>
      <c r="AT127" s="175" t="s">
        <v>76</v>
      </c>
      <c r="AU127" s="175" t="s">
        <v>8</v>
      </c>
      <c r="AY127" s="167" t="s">
        <v>165</v>
      </c>
      <c r="BK127" s="176">
        <f>SUM(BK128:BK133)</f>
        <v>0</v>
      </c>
    </row>
    <row r="128" s="2" customFormat="1" ht="24.15" customHeight="1">
      <c r="A128" s="37"/>
      <c r="B128" s="179"/>
      <c r="C128" s="180" t="s">
        <v>81</v>
      </c>
      <c r="D128" s="180" t="s">
        <v>167</v>
      </c>
      <c r="E128" s="181" t="s">
        <v>949</v>
      </c>
      <c r="F128" s="182" t="s">
        <v>950</v>
      </c>
      <c r="G128" s="183" t="s">
        <v>304</v>
      </c>
      <c r="H128" s="184">
        <v>100</v>
      </c>
      <c r="I128" s="185"/>
      <c r="J128" s="186">
        <f>ROUND(I128*H128,0)</f>
        <v>0</v>
      </c>
      <c r="K128" s="182" t="s">
        <v>951</v>
      </c>
      <c r="L128" s="38"/>
      <c r="M128" s="187" t="s">
        <v>1</v>
      </c>
      <c r="N128" s="188" t="s">
        <v>42</v>
      </c>
      <c r="O128" s="7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1" t="s">
        <v>286</v>
      </c>
      <c r="AT128" s="191" t="s">
        <v>167</v>
      </c>
      <c r="AU128" s="191" t="s">
        <v>85</v>
      </c>
      <c r="AY128" s="18" t="s">
        <v>165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8" t="s">
        <v>8</v>
      </c>
      <c r="BK128" s="192">
        <f>ROUND(I128*H128,0)</f>
        <v>0</v>
      </c>
      <c r="BL128" s="18" t="s">
        <v>286</v>
      </c>
      <c r="BM128" s="191" t="s">
        <v>85</v>
      </c>
    </row>
    <row r="129" s="2" customFormat="1" ht="24.15" customHeight="1">
      <c r="A129" s="37"/>
      <c r="B129" s="179"/>
      <c r="C129" s="180" t="s">
        <v>97</v>
      </c>
      <c r="D129" s="180" t="s">
        <v>167</v>
      </c>
      <c r="E129" s="181" t="s">
        <v>952</v>
      </c>
      <c r="F129" s="182" t="s">
        <v>953</v>
      </c>
      <c r="G129" s="183" t="s">
        <v>304</v>
      </c>
      <c r="H129" s="184">
        <v>20</v>
      </c>
      <c r="I129" s="185"/>
      <c r="J129" s="186">
        <f>ROUND(I129*H129,0)</f>
        <v>0</v>
      </c>
      <c r="K129" s="182" t="s">
        <v>951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286</v>
      </c>
      <c r="AT129" s="191" t="s">
        <v>167</v>
      </c>
      <c r="AU129" s="191" t="s">
        <v>85</v>
      </c>
      <c r="AY129" s="18" t="s">
        <v>165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286</v>
      </c>
      <c r="BM129" s="191" t="s">
        <v>97</v>
      </c>
    </row>
    <row r="130" s="2" customFormat="1" ht="24.15" customHeight="1">
      <c r="A130" s="37"/>
      <c r="B130" s="179"/>
      <c r="C130" s="180" t="s">
        <v>224</v>
      </c>
      <c r="D130" s="180" t="s">
        <v>167</v>
      </c>
      <c r="E130" s="181" t="s">
        <v>954</v>
      </c>
      <c r="F130" s="182" t="s">
        <v>955</v>
      </c>
      <c r="G130" s="183" t="s">
        <v>238</v>
      </c>
      <c r="H130" s="184">
        <v>48</v>
      </c>
      <c r="I130" s="185"/>
      <c r="J130" s="186">
        <f>ROUND(I130*H130,0)</f>
        <v>0</v>
      </c>
      <c r="K130" s="182" t="s">
        <v>951</v>
      </c>
      <c r="L130" s="38"/>
      <c r="M130" s="187" t="s">
        <v>1</v>
      </c>
      <c r="N130" s="188" t="s">
        <v>42</v>
      </c>
      <c r="O130" s="7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1" t="s">
        <v>286</v>
      </c>
      <c r="AT130" s="191" t="s">
        <v>167</v>
      </c>
      <c r="AU130" s="191" t="s">
        <v>85</v>
      </c>
      <c r="AY130" s="18" t="s">
        <v>165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8" t="s">
        <v>8</v>
      </c>
      <c r="BK130" s="192">
        <f>ROUND(I130*H130,0)</f>
        <v>0</v>
      </c>
      <c r="BL130" s="18" t="s">
        <v>286</v>
      </c>
      <c r="BM130" s="191" t="s">
        <v>197</v>
      </c>
    </row>
    <row r="131" s="2" customFormat="1" ht="24.15" customHeight="1">
      <c r="A131" s="37"/>
      <c r="B131" s="179"/>
      <c r="C131" s="180" t="s">
        <v>259</v>
      </c>
      <c r="D131" s="180" t="s">
        <v>167</v>
      </c>
      <c r="E131" s="181" t="s">
        <v>956</v>
      </c>
      <c r="F131" s="182" t="s">
        <v>957</v>
      </c>
      <c r="G131" s="183" t="s">
        <v>304</v>
      </c>
      <c r="H131" s="184">
        <v>120</v>
      </c>
      <c r="I131" s="185"/>
      <c r="J131" s="186">
        <f>ROUND(I131*H131,0)</f>
        <v>0</v>
      </c>
      <c r="K131" s="182" t="s">
        <v>951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286</v>
      </c>
      <c r="AT131" s="191" t="s">
        <v>167</v>
      </c>
      <c r="AU131" s="191" t="s">
        <v>85</v>
      </c>
      <c r="AY131" s="18" t="s">
        <v>165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286</v>
      </c>
      <c r="BM131" s="191" t="s">
        <v>224</v>
      </c>
    </row>
    <row r="132" s="2" customFormat="1" ht="24.15" customHeight="1">
      <c r="A132" s="37"/>
      <c r="B132" s="179"/>
      <c r="C132" s="180" t="s">
        <v>416</v>
      </c>
      <c r="D132" s="180" t="s">
        <v>167</v>
      </c>
      <c r="E132" s="181" t="s">
        <v>958</v>
      </c>
      <c r="F132" s="182" t="s">
        <v>959</v>
      </c>
      <c r="G132" s="183" t="s">
        <v>238</v>
      </c>
      <c r="H132" s="184">
        <v>26</v>
      </c>
      <c r="I132" s="185"/>
      <c r="J132" s="186">
        <f>ROUND(I132*H132,0)</f>
        <v>0</v>
      </c>
      <c r="K132" s="182" t="s">
        <v>951</v>
      </c>
      <c r="L132" s="38"/>
      <c r="M132" s="187" t="s">
        <v>1</v>
      </c>
      <c r="N132" s="188" t="s">
        <v>42</v>
      </c>
      <c r="O132" s="7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1" t="s">
        <v>286</v>
      </c>
      <c r="AT132" s="191" t="s">
        <v>167</v>
      </c>
      <c r="AU132" s="191" t="s">
        <v>85</v>
      </c>
      <c r="AY132" s="18" t="s">
        <v>165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8" t="s">
        <v>8</v>
      </c>
      <c r="BK132" s="192">
        <f>ROUND(I132*H132,0)</f>
        <v>0</v>
      </c>
      <c r="BL132" s="18" t="s">
        <v>286</v>
      </c>
      <c r="BM132" s="191" t="s">
        <v>248</v>
      </c>
    </row>
    <row r="133" s="2" customFormat="1" ht="44.25" customHeight="1">
      <c r="A133" s="37"/>
      <c r="B133" s="179"/>
      <c r="C133" s="180" t="s">
        <v>286</v>
      </c>
      <c r="D133" s="180" t="s">
        <v>167</v>
      </c>
      <c r="E133" s="181" t="s">
        <v>960</v>
      </c>
      <c r="F133" s="182" t="s">
        <v>961</v>
      </c>
      <c r="G133" s="183" t="s">
        <v>186</v>
      </c>
      <c r="H133" s="184">
        <v>0.060999999999999999</v>
      </c>
      <c r="I133" s="185"/>
      <c r="J133" s="186">
        <f>ROUND(I133*H133,0)</f>
        <v>0</v>
      </c>
      <c r="K133" s="182" t="s">
        <v>951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286</v>
      </c>
      <c r="AT133" s="191" t="s">
        <v>167</v>
      </c>
      <c r="AU133" s="191" t="s">
        <v>85</v>
      </c>
      <c r="AY133" s="18" t="s">
        <v>165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286</v>
      </c>
      <c r="BM133" s="191" t="s">
        <v>259</v>
      </c>
    </row>
    <row r="134" s="12" customFormat="1" ht="22.8" customHeight="1">
      <c r="A134" s="12"/>
      <c r="B134" s="166"/>
      <c r="C134" s="12"/>
      <c r="D134" s="167" t="s">
        <v>76</v>
      </c>
      <c r="E134" s="177" t="s">
        <v>962</v>
      </c>
      <c r="F134" s="177" t="s">
        <v>963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SUM(P135:P137)</f>
        <v>0</v>
      </c>
      <c r="Q134" s="172"/>
      <c r="R134" s="173">
        <f>SUM(R135:R137)</f>
        <v>0</v>
      </c>
      <c r="S134" s="172"/>
      <c r="T134" s="174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85</v>
      </c>
      <c r="AT134" s="175" t="s">
        <v>76</v>
      </c>
      <c r="AU134" s="175" t="s">
        <v>8</v>
      </c>
      <c r="AY134" s="167" t="s">
        <v>165</v>
      </c>
      <c r="BK134" s="176">
        <f>SUM(BK135:BK137)</f>
        <v>0</v>
      </c>
    </row>
    <row r="135" s="2" customFormat="1" ht="33" customHeight="1">
      <c r="A135" s="37"/>
      <c r="B135" s="179"/>
      <c r="C135" s="180" t="s">
        <v>309</v>
      </c>
      <c r="D135" s="180" t="s">
        <v>167</v>
      </c>
      <c r="E135" s="181" t="s">
        <v>964</v>
      </c>
      <c r="F135" s="182" t="s">
        <v>965</v>
      </c>
      <c r="G135" s="183" t="s">
        <v>238</v>
      </c>
      <c r="H135" s="184">
        <v>24</v>
      </c>
      <c r="I135" s="185"/>
      <c r="J135" s="186">
        <f>ROUND(I135*H135,0)</f>
        <v>0</v>
      </c>
      <c r="K135" s="182" t="s">
        <v>951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286</v>
      </c>
      <c r="AT135" s="191" t="s">
        <v>167</v>
      </c>
      <c r="AU135" s="191" t="s">
        <v>85</v>
      </c>
      <c r="AY135" s="18" t="s">
        <v>165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286</v>
      </c>
      <c r="BM135" s="191" t="s">
        <v>275</v>
      </c>
    </row>
    <row r="136" s="2" customFormat="1" ht="24.15" customHeight="1">
      <c r="A136" s="37"/>
      <c r="B136" s="179"/>
      <c r="C136" s="180" t="s">
        <v>325</v>
      </c>
      <c r="D136" s="180" t="s">
        <v>167</v>
      </c>
      <c r="E136" s="181" t="s">
        <v>966</v>
      </c>
      <c r="F136" s="182" t="s">
        <v>967</v>
      </c>
      <c r="G136" s="183" t="s">
        <v>238</v>
      </c>
      <c r="H136" s="184">
        <v>24</v>
      </c>
      <c r="I136" s="185"/>
      <c r="J136" s="186">
        <f>ROUND(I136*H136,0)</f>
        <v>0</v>
      </c>
      <c r="K136" s="182" t="s">
        <v>951</v>
      </c>
      <c r="L136" s="38"/>
      <c r="M136" s="187" t="s">
        <v>1</v>
      </c>
      <c r="N136" s="188" t="s">
        <v>42</v>
      </c>
      <c r="O136" s="7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1" t="s">
        <v>286</v>
      </c>
      <c r="AT136" s="191" t="s">
        <v>167</v>
      </c>
      <c r="AU136" s="191" t="s">
        <v>85</v>
      </c>
      <c r="AY136" s="18" t="s">
        <v>165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8" t="s">
        <v>8</v>
      </c>
      <c r="BK136" s="192">
        <f>ROUND(I136*H136,0)</f>
        <v>0</v>
      </c>
      <c r="BL136" s="18" t="s">
        <v>286</v>
      </c>
      <c r="BM136" s="191" t="s">
        <v>286</v>
      </c>
    </row>
    <row r="137" s="2" customFormat="1" ht="44.25" customHeight="1">
      <c r="A137" s="37"/>
      <c r="B137" s="179"/>
      <c r="C137" s="180" t="s">
        <v>334</v>
      </c>
      <c r="D137" s="180" t="s">
        <v>167</v>
      </c>
      <c r="E137" s="181" t="s">
        <v>968</v>
      </c>
      <c r="F137" s="182" t="s">
        <v>969</v>
      </c>
      <c r="G137" s="183" t="s">
        <v>186</v>
      </c>
      <c r="H137" s="184">
        <v>0.017000000000000001</v>
      </c>
      <c r="I137" s="185"/>
      <c r="J137" s="186">
        <f>ROUND(I137*H137,0)</f>
        <v>0</v>
      </c>
      <c r="K137" s="182" t="s">
        <v>951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286</v>
      </c>
      <c r="AT137" s="191" t="s">
        <v>167</v>
      </c>
      <c r="AU137" s="191" t="s">
        <v>85</v>
      </c>
      <c r="AY137" s="18" t="s">
        <v>165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286</v>
      </c>
      <c r="BM137" s="191" t="s">
        <v>301</v>
      </c>
    </row>
    <row r="138" s="12" customFormat="1" ht="22.8" customHeight="1">
      <c r="A138" s="12"/>
      <c r="B138" s="166"/>
      <c r="C138" s="12"/>
      <c r="D138" s="167" t="s">
        <v>76</v>
      </c>
      <c r="E138" s="177" t="s">
        <v>970</v>
      </c>
      <c r="F138" s="177" t="s">
        <v>971</v>
      </c>
      <c r="G138" s="12"/>
      <c r="H138" s="12"/>
      <c r="I138" s="169"/>
      <c r="J138" s="178">
        <f>BK138</f>
        <v>0</v>
      </c>
      <c r="K138" s="12"/>
      <c r="L138" s="166"/>
      <c r="M138" s="171"/>
      <c r="N138" s="172"/>
      <c r="O138" s="172"/>
      <c r="P138" s="173">
        <f>SUM(P139:P147)</f>
        <v>0</v>
      </c>
      <c r="Q138" s="172"/>
      <c r="R138" s="173">
        <f>SUM(R139:R147)</f>
        <v>0</v>
      </c>
      <c r="S138" s="172"/>
      <c r="T138" s="174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85</v>
      </c>
      <c r="AT138" s="175" t="s">
        <v>76</v>
      </c>
      <c r="AU138" s="175" t="s">
        <v>8</v>
      </c>
      <c r="AY138" s="167" t="s">
        <v>165</v>
      </c>
      <c r="BK138" s="176">
        <f>SUM(BK139:BK147)</f>
        <v>0</v>
      </c>
    </row>
    <row r="139" s="2" customFormat="1" ht="37.8" customHeight="1">
      <c r="A139" s="37"/>
      <c r="B139" s="179"/>
      <c r="C139" s="180" t="s">
        <v>340</v>
      </c>
      <c r="D139" s="180" t="s">
        <v>167</v>
      </c>
      <c r="E139" s="181" t="s">
        <v>972</v>
      </c>
      <c r="F139" s="182" t="s">
        <v>973</v>
      </c>
      <c r="G139" s="183" t="s">
        <v>238</v>
      </c>
      <c r="H139" s="184">
        <v>48</v>
      </c>
      <c r="I139" s="185"/>
      <c r="J139" s="186">
        <f>ROUND(I139*H139,0)</f>
        <v>0</v>
      </c>
      <c r="K139" s="182" t="s">
        <v>951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286</v>
      </c>
      <c r="AT139" s="191" t="s">
        <v>167</v>
      </c>
      <c r="AU139" s="191" t="s">
        <v>85</v>
      </c>
      <c r="AY139" s="18" t="s">
        <v>165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286</v>
      </c>
      <c r="BM139" s="191" t="s">
        <v>318</v>
      </c>
    </row>
    <row r="140" s="2" customFormat="1" ht="16.5" customHeight="1">
      <c r="A140" s="37"/>
      <c r="B140" s="179"/>
      <c r="C140" s="180" t="s">
        <v>348</v>
      </c>
      <c r="D140" s="180" t="s">
        <v>167</v>
      </c>
      <c r="E140" s="181" t="s">
        <v>974</v>
      </c>
      <c r="F140" s="182" t="s">
        <v>975</v>
      </c>
      <c r="G140" s="183" t="s">
        <v>202</v>
      </c>
      <c r="H140" s="184">
        <v>180</v>
      </c>
      <c r="I140" s="185"/>
      <c r="J140" s="186">
        <f>ROUND(I140*H140,0)</f>
        <v>0</v>
      </c>
      <c r="K140" s="182" t="s">
        <v>951</v>
      </c>
      <c r="L140" s="38"/>
      <c r="M140" s="187" t="s">
        <v>1</v>
      </c>
      <c r="N140" s="188" t="s">
        <v>42</v>
      </c>
      <c r="O140" s="7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1" t="s">
        <v>286</v>
      </c>
      <c r="AT140" s="191" t="s">
        <v>167</v>
      </c>
      <c r="AU140" s="191" t="s">
        <v>85</v>
      </c>
      <c r="AY140" s="18" t="s">
        <v>165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8" t="s">
        <v>8</v>
      </c>
      <c r="BK140" s="192">
        <f>ROUND(I140*H140,0)</f>
        <v>0</v>
      </c>
      <c r="BL140" s="18" t="s">
        <v>286</v>
      </c>
      <c r="BM140" s="191" t="s">
        <v>325</v>
      </c>
    </row>
    <row r="141" s="2" customFormat="1" ht="49.05" customHeight="1">
      <c r="A141" s="37"/>
      <c r="B141" s="179"/>
      <c r="C141" s="180" t="s">
        <v>421</v>
      </c>
      <c r="D141" s="180" t="s">
        <v>167</v>
      </c>
      <c r="E141" s="181" t="s">
        <v>976</v>
      </c>
      <c r="F141" s="182" t="s">
        <v>977</v>
      </c>
      <c r="G141" s="183" t="s">
        <v>238</v>
      </c>
      <c r="H141" s="184">
        <v>7</v>
      </c>
      <c r="I141" s="185"/>
      <c r="J141" s="186">
        <f>ROUND(I141*H141,0)</f>
        <v>0</v>
      </c>
      <c r="K141" s="182" t="s">
        <v>951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286</v>
      </c>
      <c r="AT141" s="191" t="s">
        <v>167</v>
      </c>
      <c r="AU141" s="191" t="s">
        <v>85</v>
      </c>
      <c r="AY141" s="18" t="s">
        <v>165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286</v>
      </c>
      <c r="BM141" s="191" t="s">
        <v>334</v>
      </c>
    </row>
    <row r="142" s="2" customFormat="1" ht="49.05" customHeight="1">
      <c r="A142" s="37"/>
      <c r="B142" s="179"/>
      <c r="C142" s="180" t="s">
        <v>370</v>
      </c>
      <c r="D142" s="180" t="s">
        <v>167</v>
      </c>
      <c r="E142" s="181" t="s">
        <v>978</v>
      </c>
      <c r="F142" s="182" t="s">
        <v>979</v>
      </c>
      <c r="G142" s="183" t="s">
        <v>238</v>
      </c>
      <c r="H142" s="184">
        <v>6</v>
      </c>
      <c r="I142" s="185"/>
      <c r="J142" s="186">
        <f>ROUND(I142*H142,0)</f>
        <v>0</v>
      </c>
      <c r="K142" s="182" t="s">
        <v>951</v>
      </c>
      <c r="L142" s="38"/>
      <c r="M142" s="187" t="s">
        <v>1</v>
      </c>
      <c r="N142" s="188" t="s">
        <v>42</v>
      </c>
      <c r="O142" s="7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1" t="s">
        <v>286</v>
      </c>
      <c r="AT142" s="191" t="s">
        <v>167</v>
      </c>
      <c r="AU142" s="191" t="s">
        <v>85</v>
      </c>
      <c r="AY142" s="18" t="s">
        <v>165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8" t="s">
        <v>8</v>
      </c>
      <c r="BK142" s="192">
        <f>ROUND(I142*H142,0)</f>
        <v>0</v>
      </c>
      <c r="BL142" s="18" t="s">
        <v>286</v>
      </c>
      <c r="BM142" s="191" t="s">
        <v>348</v>
      </c>
    </row>
    <row r="143" s="2" customFormat="1" ht="49.05" customHeight="1">
      <c r="A143" s="37"/>
      <c r="B143" s="179"/>
      <c r="C143" s="180" t="s">
        <v>427</v>
      </c>
      <c r="D143" s="180" t="s">
        <v>167</v>
      </c>
      <c r="E143" s="181" t="s">
        <v>980</v>
      </c>
      <c r="F143" s="182" t="s">
        <v>981</v>
      </c>
      <c r="G143" s="183" t="s">
        <v>238</v>
      </c>
      <c r="H143" s="184">
        <v>7</v>
      </c>
      <c r="I143" s="185"/>
      <c r="J143" s="186">
        <f>ROUND(I143*H143,0)</f>
        <v>0</v>
      </c>
      <c r="K143" s="182" t="s">
        <v>951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286</v>
      </c>
      <c r="AT143" s="191" t="s">
        <v>167</v>
      </c>
      <c r="AU143" s="191" t="s">
        <v>85</v>
      </c>
      <c r="AY143" s="18" t="s">
        <v>165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286</v>
      </c>
      <c r="BM143" s="191" t="s">
        <v>362</v>
      </c>
    </row>
    <row r="144" s="2" customFormat="1" ht="49.05" customHeight="1">
      <c r="A144" s="37"/>
      <c r="B144" s="179"/>
      <c r="C144" s="180" t="s">
        <v>432</v>
      </c>
      <c r="D144" s="180" t="s">
        <v>167</v>
      </c>
      <c r="E144" s="181" t="s">
        <v>982</v>
      </c>
      <c r="F144" s="182" t="s">
        <v>983</v>
      </c>
      <c r="G144" s="183" t="s">
        <v>238</v>
      </c>
      <c r="H144" s="184">
        <v>4</v>
      </c>
      <c r="I144" s="185"/>
      <c r="J144" s="186">
        <f>ROUND(I144*H144,0)</f>
        <v>0</v>
      </c>
      <c r="K144" s="182" t="s">
        <v>951</v>
      </c>
      <c r="L144" s="38"/>
      <c r="M144" s="187" t="s">
        <v>1</v>
      </c>
      <c r="N144" s="188" t="s">
        <v>42</v>
      </c>
      <c r="O144" s="7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1" t="s">
        <v>286</v>
      </c>
      <c r="AT144" s="191" t="s">
        <v>167</v>
      </c>
      <c r="AU144" s="191" t="s">
        <v>85</v>
      </c>
      <c r="AY144" s="18" t="s">
        <v>165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8" t="s">
        <v>8</v>
      </c>
      <c r="BK144" s="192">
        <f>ROUND(I144*H144,0)</f>
        <v>0</v>
      </c>
      <c r="BL144" s="18" t="s">
        <v>286</v>
      </c>
      <c r="BM144" s="191" t="s">
        <v>370</v>
      </c>
    </row>
    <row r="145" s="2" customFormat="1" ht="16.5" customHeight="1">
      <c r="A145" s="37"/>
      <c r="B145" s="179"/>
      <c r="C145" s="180" t="s">
        <v>392</v>
      </c>
      <c r="D145" s="180" t="s">
        <v>167</v>
      </c>
      <c r="E145" s="181" t="s">
        <v>984</v>
      </c>
      <c r="F145" s="182" t="s">
        <v>985</v>
      </c>
      <c r="G145" s="183" t="s">
        <v>238</v>
      </c>
      <c r="H145" s="184">
        <v>24</v>
      </c>
      <c r="I145" s="185"/>
      <c r="J145" s="186">
        <f>ROUND(I145*H145,0)</f>
        <v>0</v>
      </c>
      <c r="K145" s="182" t="s">
        <v>951</v>
      </c>
      <c r="L145" s="38"/>
      <c r="M145" s="187" t="s">
        <v>1</v>
      </c>
      <c r="N145" s="188" t="s">
        <v>42</v>
      </c>
      <c r="O145" s="7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286</v>
      </c>
      <c r="AT145" s="191" t="s">
        <v>167</v>
      </c>
      <c r="AU145" s="191" t="s">
        <v>85</v>
      </c>
      <c r="AY145" s="18" t="s">
        <v>165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286</v>
      </c>
      <c r="BM145" s="191" t="s">
        <v>385</v>
      </c>
    </row>
    <row r="146" s="2" customFormat="1" ht="24.15" customHeight="1">
      <c r="A146" s="37"/>
      <c r="B146" s="179"/>
      <c r="C146" s="180" t="s">
        <v>397</v>
      </c>
      <c r="D146" s="180" t="s">
        <v>167</v>
      </c>
      <c r="E146" s="181" t="s">
        <v>986</v>
      </c>
      <c r="F146" s="182" t="s">
        <v>987</v>
      </c>
      <c r="G146" s="183" t="s">
        <v>202</v>
      </c>
      <c r="H146" s="184">
        <v>180</v>
      </c>
      <c r="I146" s="185"/>
      <c r="J146" s="186">
        <f>ROUND(I146*H146,0)</f>
        <v>0</v>
      </c>
      <c r="K146" s="182" t="s">
        <v>951</v>
      </c>
      <c r="L146" s="38"/>
      <c r="M146" s="187" t="s">
        <v>1</v>
      </c>
      <c r="N146" s="188" t="s">
        <v>42</v>
      </c>
      <c r="O146" s="7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1" t="s">
        <v>286</v>
      </c>
      <c r="AT146" s="191" t="s">
        <v>167</v>
      </c>
      <c r="AU146" s="191" t="s">
        <v>85</v>
      </c>
      <c r="AY146" s="18" t="s">
        <v>165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8" t="s">
        <v>8</v>
      </c>
      <c r="BK146" s="192">
        <f>ROUND(I146*H146,0)</f>
        <v>0</v>
      </c>
      <c r="BL146" s="18" t="s">
        <v>286</v>
      </c>
      <c r="BM146" s="191" t="s">
        <v>397</v>
      </c>
    </row>
    <row r="147" s="2" customFormat="1" ht="44.25" customHeight="1">
      <c r="A147" s="37"/>
      <c r="B147" s="179"/>
      <c r="C147" s="180" t="s">
        <v>402</v>
      </c>
      <c r="D147" s="180" t="s">
        <v>167</v>
      </c>
      <c r="E147" s="181" t="s">
        <v>988</v>
      </c>
      <c r="F147" s="182" t="s">
        <v>989</v>
      </c>
      <c r="G147" s="183" t="s">
        <v>186</v>
      </c>
      <c r="H147" s="184">
        <v>1.2470000000000001</v>
      </c>
      <c r="I147" s="185"/>
      <c r="J147" s="186">
        <f>ROUND(I147*H147,0)</f>
        <v>0</v>
      </c>
      <c r="K147" s="182" t="s">
        <v>951</v>
      </c>
      <c r="L147" s="38"/>
      <c r="M147" s="187" t="s">
        <v>1</v>
      </c>
      <c r="N147" s="188" t="s">
        <v>42</v>
      </c>
      <c r="O147" s="7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1" t="s">
        <v>286</v>
      </c>
      <c r="AT147" s="191" t="s">
        <v>167</v>
      </c>
      <c r="AU147" s="191" t="s">
        <v>85</v>
      </c>
      <c r="AY147" s="18" t="s">
        <v>165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8" t="s">
        <v>8</v>
      </c>
      <c r="BK147" s="192">
        <f>ROUND(I147*H147,0)</f>
        <v>0</v>
      </c>
      <c r="BL147" s="18" t="s">
        <v>286</v>
      </c>
      <c r="BM147" s="191" t="s">
        <v>407</v>
      </c>
    </row>
    <row r="148" s="12" customFormat="1" ht="25.92" customHeight="1">
      <c r="A148" s="12"/>
      <c r="B148" s="166"/>
      <c r="C148" s="12"/>
      <c r="D148" s="167" t="s">
        <v>76</v>
      </c>
      <c r="E148" s="168" t="s">
        <v>610</v>
      </c>
      <c r="F148" s="168" t="s">
        <v>611</v>
      </c>
      <c r="G148" s="12"/>
      <c r="H148" s="12"/>
      <c r="I148" s="169"/>
      <c r="J148" s="170">
        <f>BK148</f>
        <v>0</v>
      </c>
      <c r="K148" s="12"/>
      <c r="L148" s="166"/>
      <c r="M148" s="171"/>
      <c r="N148" s="172"/>
      <c r="O148" s="172"/>
      <c r="P148" s="173">
        <f>P149</f>
        <v>0</v>
      </c>
      <c r="Q148" s="172"/>
      <c r="R148" s="173">
        <f>R149</f>
        <v>0</v>
      </c>
      <c r="S148" s="172"/>
      <c r="T148" s="174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7" t="s">
        <v>97</v>
      </c>
      <c r="AT148" s="175" t="s">
        <v>76</v>
      </c>
      <c r="AU148" s="175" t="s">
        <v>77</v>
      </c>
      <c r="AY148" s="167" t="s">
        <v>165</v>
      </c>
      <c r="BK148" s="176">
        <f>BK149</f>
        <v>0</v>
      </c>
    </row>
    <row r="149" s="2" customFormat="1" ht="24.15" customHeight="1">
      <c r="A149" s="37"/>
      <c r="B149" s="179"/>
      <c r="C149" s="180" t="s">
        <v>407</v>
      </c>
      <c r="D149" s="180" t="s">
        <v>167</v>
      </c>
      <c r="E149" s="181" t="s">
        <v>990</v>
      </c>
      <c r="F149" s="182" t="s">
        <v>991</v>
      </c>
      <c r="G149" s="183" t="s">
        <v>615</v>
      </c>
      <c r="H149" s="184">
        <v>30</v>
      </c>
      <c r="I149" s="185"/>
      <c r="J149" s="186">
        <f>ROUND(I149*H149,0)</f>
        <v>0</v>
      </c>
      <c r="K149" s="182" t="s">
        <v>951</v>
      </c>
      <c r="L149" s="38"/>
      <c r="M149" s="236" t="s">
        <v>1</v>
      </c>
      <c r="N149" s="237" t="s">
        <v>42</v>
      </c>
      <c r="O149" s="233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1" t="s">
        <v>992</v>
      </c>
      <c r="AT149" s="191" t="s">
        <v>167</v>
      </c>
      <c r="AU149" s="191" t="s">
        <v>8</v>
      </c>
      <c r="AY149" s="18" t="s">
        <v>165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8" t="s">
        <v>8</v>
      </c>
      <c r="BK149" s="192">
        <f>ROUND(I149*H149,0)</f>
        <v>0</v>
      </c>
      <c r="BL149" s="18" t="s">
        <v>992</v>
      </c>
      <c r="BM149" s="191" t="s">
        <v>421</v>
      </c>
    </row>
    <row r="150" s="2" customFormat="1" ht="6.96" customHeight="1">
      <c r="A150" s="37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38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autoFilter ref="C124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SPOŠ D. K. n.L., budova H - 1.etapa - 3.část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993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11. 1. 2024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0"/>
      <c r="B27" s="131"/>
      <c r="C27" s="130"/>
      <c r="D27" s="130"/>
      <c r="E27" s="35" t="s">
        <v>1</v>
      </c>
      <c r="F27" s="35"/>
      <c r="G27" s="35"/>
      <c r="H27" s="35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3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4" t="s">
        <v>41</v>
      </c>
      <c r="E33" s="31" t="s">
        <v>42</v>
      </c>
      <c r="F33" s="135">
        <f>ROUND((SUM(BE126:BE145)),  0)</f>
        <v>0</v>
      </c>
      <c r="G33" s="37"/>
      <c r="H33" s="37"/>
      <c r="I33" s="136">
        <v>0.20999999999999999</v>
      </c>
      <c r="J33" s="135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35">
        <f>ROUND((SUM(BF126:BF145)),  0)</f>
        <v>0</v>
      </c>
      <c r="G34" s="37"/>
      <c r="H34" s="37"/>
      <c r="I34" s="136">
        <v>0.14999999999999999</v>
      </c>
      <c r="J34" s="135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35">
        <f>ROUND((SUM(BG126:BG145)),  0)</f>
        <v>0</v>
      </c>
      <c r="G35" s="37"/>
      <c r="H35" s="37"/>
      <c r="I35" s="136">
        <v>0.20999999999999999</v>
      </c>
      <c r="J35" s="135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35">
        <f>ROUND((SUM(BH126:BH145)),  0)</f>
        <v>0</v>
      </c>
      <c r="G36" s="37"/>
      <c r="H36" s="37"/>
      <c r="I36" s="136">
        <v>0.14999999999999999</v>
      </c>
      <c r="J36" s="135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35">
        <f>ROUND((SUM(BI126:BI145)),  0)</f>
        <v>0</v>
      </c>
      <c r="G37" s="37"/>
      <c r="H37" s="37"/>
      <c r="I37" s="136">
        <v>0</v>
      </c>
      <c r="J37" s="135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7"/>
      <c r="D39" s="138" t="s">
        <v>47</v>
      </c>
      <c r="E39" s="80"/>
      <c r="F39" s="80"/>
      <c r="G39" s="139" t="s">
        <v>48</v>
      </c>
      <c r="H39" s="140" t="s">
        <v>49</v>
      </c>
      <c r="I39" s="80"/>
      <c r="J39" s="141">
        <f>SUM(J30:J37)</f>
        <v>0</v>
      </c>
      <c r="K39" s="142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3" t="s">
        <v>53</v>
      </c>
      <c r="G61" s="57" t="s">
        <v>52</v>
      </c>
      <c r="H61" s="40"/>
      <c r="I61" s="40"/>
      <c r="J61" s="144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3" t="s">
        <v>53</v>
      </c>
      <c r="G76" s="57" t="s">
        <v>52</v>
      </c>
      <c r="H76" s="40"/>
      <c r="I76" s="40"/>
      <c r="J76" s="144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SPOŠ D. K. n.L., budova H - 1.etapa - 3.část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Dvůr Králové nad Labem</v>
      </c>
      <c r="G89" s="37"/>
      <c r="H89" s="37"/>
      <c r="I89" s="31" t="s">
        <v>23</v>
      </c>
      <c r="J89" s="68" t="str">
        <f>IF(J12="","",J12)</f>
        <v>11. 1. 2024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SPOŠ Dvůr Králové, Elišky Krásnohorské 2069</v>
      </c>
      <c r="G91" s="37"/>
      <c r="H91" s="37"/>
      <c r="I91" s="31" t="s">
        <v>31</v>
      </c>
      <c r="J91" s="35" t="str">
        <f>E21</f>
        <v>Projektis DK s.r.o.,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5" t="s">
        <v>132</v>
      </c>
      <c r="D94" s="137"/>
      <c r="E94" s="137"/>
      <c r="F94" s="137"/>
      <c r="G94" s="137"/>
      <c r="H94" s="137"/>
      <c r="I94" s="137"/>
      <c r="J94" s="146" t="s">
        <v>133</v>
      </c>
      <c r="K94" s="1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7" t="s">
        <v>134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135</v>
      </c>
    </row>
    <row r="97" s="9" customFormat="1" ht="24.96" customHeight="1">
      <c r="A97" s="9"/>
      <c r="B97" s="148"/>
      <c r="C97" s="9"/>
      <c r="D97" s="149" t="s">
        <v>994</v>
      </c>
      <c r="E97" s="150"/>
      <c r="F97" s="150"/>
      <c r="G97" s="150"/>
      <c r="H97" s="150"/>
      <c r="I97" s="150"/>
      <c r="J97" s="151">
        <f>J127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995</v>
      </c>
      <c r="E98" s="154"/>
      <c r="F98" s="154"/>
      <c r="G98" s="154"/>
      <c r="H98" s="154"/>
      <c r="I98" s="154"/>
      <c r="J98" s="155">
        <f>J128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996</v>
      </c>
      <c r="E99" s="154"/>
      <c r="F99" s="154"/>
      <c r="G99" s="154"/>
      <c r="H99" s="154"/>
      <c r="I99" s="154"/>
      <c r="J99" s="155">
        <f>J130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997</v>
      </c>
      <c r="E100" s="154"/>
      <c r="F100" s="154"/>
      <c r="G100" s="154"/>
      <c r="H100" s="154"/>
      <c r="I100" s="154"/>
      <c r="J100" s="155">
        <f>J132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998</v>
      </c>
      <c r="E101" s="154"/>
      <c r="F101" s="154"/>
      <c r="G101" s="154"/>
      <c r="H101" s="154"/>
      <c r="I101" s="154"/>
      <c r="J101" s="155">
        <f>J134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999</v>
      </c>
      <c r="E102" s="154"/>
      <c r="F102" s="154"/>
      <c r="G102" s="154"/>
      <c r="H102" s="154"/>
      <c r="I102" s="154"/>
      <c r="J102" s="155">
        <f>J136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1000</v>
      </c>
      <c r="E103" s="154"/>
      <c r="F103" s="154"/>
      <c r="G103" s="154"/>
      <c r="H103" s="154"/>
      <c r="I103" s="154"/>
      <c r="J103" s="155">
        <f>J138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1001</v>
      </c>
      <c r="E104" s="154"/>
      <c r="F104" s="154"/>
      <c r="G104" s="154"/>
      <c r="H104" s="154"/>
      <c r="I104" s="154"/>
      <c r="J104" s="155">
        <f>J140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1002</v>
      </c>
      <c r="E105" s="154"/>
      <c r="F105" s="154"/>
      <c r="G105" s="154"/>
      <c r="H105" s="154"/>
      <c r="I105" s="154"/>
      <c r="J105" s="155">
        <f>J142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1003</v>
      </c>
      <c r="E106" s="154"/>
      <c r="F106" s="154"/>
      <c r="G106" s="154"/>
      <c r="H106" s="154"/>
      <c r="I106" s="154"/>
      <c r="J106" s="155">
        <f>J144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150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9" t="str">
        <f>E7</f>
        <v>SPOŠ D. K. n.L., budova H - 1.etapa - 3.část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119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4 -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Dvůr Králové nad Labem</v>
      </c>
      <c r="G120" s="37"/>
      <c r="H120" s="37"/>
      <c r="I120" s="31" t="s">
        <v>23</v>
      </c>
      <c r="J120" s="68" t="str">
        <f>IF(J12="","",J12)</f>
        <v>11. 1. 2024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SPOŠ Dvůr Králové, Elišky Krásnohorské 2069</v>
      </c>
      <c r="G122" s="37"/>
      <c r="H122" s="37"/>
      <c r="I122" s="31" t="s">
        <v>31</v>
      </c>
      <c r="J122" s="35" t="str">
        <f>E21</f>
        <v>Projektis DK s.r.o.,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6"/>
      <c r="B125" s="157"/>
      <c r="C125" s="158" t="s">
        <v>151</v>
      </c>
      <c r="D125" s="159" t="s">
        <v>62</v>
      </c>
      <c r="E125" s="159" t="s">
        <v>58</v>
      </c>
      <c r="F125" s="159" t="s">
        <v>59</v>
      </c>
      <c r="G125" s="159" t="s">
        <v>152</v>
      </c>
      <c r="H125" s="159" t="s">
        <v>153</v>
      </c>
      <c r="I125" s="159" t="s">
        <v>154</v>
      </c>
      <c r="J125" s="159" t="s">
        <v>133</v>
      </c>
      <c r="K125" s="160" t="s">
        <v>155</v>
      </c>
      <c r="L125" s="161"/>
      <c r="M125" s="85" t="s">
        <v>1</v>
      </c>
      <c r="N125" s="86" t="s">
        <v>41</v>
      </c>
      <c r="O125" s="86" t="s">
        <v>156</v>
      </c>
      <c r="P125" s="86" t="s">
        <v>157</v>
      </c>
      <c r="Q125" s="86" t="s">
        <v>158</v>
      </c>
      <c r="R125" s="86" t="s">
        <v>159</v>
      </c>
      <c r="S125" s="86" t="s">
        <v>160</v>
      </c>
      <c r="T125" s="87" t="s">
        <v>161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7"/>
      <c r="B126" s="38"/>
      <c r="C126" s="92" t="s">
        <v>162</v>
      </c>
      <c r="D126" s="37"/>
      <c r="E126" s="37"/>
      <c r="F126" s="37"/>
      <c r="G126" s="37"/>
      <c r="H126" s="37"/>
      <c r="I126" s="37"/>
      <c r="J126" s="162">
        <f>BK126</f>
        <v>0</v>
      </c>
      <c r="K126" s="37"/>
      <c r="L126" s="38"/>
      <c r="M126" s="88"/>
      <c r="N126" s="72"/>
      <c r="O126" s="89"/>
      <c r="P126" s="163">
        <f>P127</f>
        <v>0</v>
      </c>
      <c r="Q126" s="89"/>
      <c r="R126" s="163">
        <f>R127</f>
        <v>0</v>
      </c>
      <c r="S126" s="89"/>
      <c r="T126" s="16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135</v>
      </c>
      <c r="BK126" s="165">
        <f>BK127</f>
        <v>0</v>
      </c>
    </row>
    <row r="127" s="12" customFormat="1" ht="25.92" customHeight="1">
      <c r="A127" s="12"/>
      <c r="B127" s="166"/>
      <c r="C127" s="12"/>
      <c r="D127" s="167" t="s">
        <v>76</v>
      </c>
      <c r="E127" s="168" t="s">
        <v>1004</v>
      </c>
      <c r="F127" s="168" t="s">
        <v>1005</v>
      </c>
      <c r="G127" s="12"/>
      <c r="H127" s="12"/>
      <c r="I127" s="169"/>
      <c r="J127" s="170">
        <f>BK127</f>
        <v>0</v>
      </c>
      <c r="K127" s="12"/>
      <c r="L127" s="166"/>
      <c r="M127" s="171"/>
      <c r="N127" s="172"/>
      <c r="O127" s="172"/>
      <c r="P127" s="173">
        <f>P128+P130+P132+P134+P136+P138+P140+P142+P144</f>
        <v>0</v>
      </c>
      <c r="Q127" s="172"/>
      <c r="R127" s="173">
        <f>R128+R130+R132+R134+R136+R138+R140+R142+R144</f>
        <v>0</v>
      </c>
      <c r="S127" s="172"/>
      <c r="T127" s="174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7" t="s">
        <v>199</v>
      </c>
      <c r="AT127" s="175" t="s">
        <v>76</v>
      </c>
      <c r="AU127" s="175" t="s">
        <v>77</v>
      </c>
      <c r="AY127" s="167" t="s">
        <v>165</v>
      </c>
      <c r="BK127" s="176">
        <f>BK128+BK130+BK132+BK134+BK136+BK138+BK140+BK142+BK144</f>
        <v>0</v>
      </c>
    </row>
    <row r="128" s="12" customFormat="1" ht="22.8" customHeight="1">
      <c r="A128" s="12"/>
      <c r="B128" s="166"/>
      <c r="C128" s="12"/>
      <c r="D128" s="167" t="s">
        <v>76</v>
      </c>
      <c r="E128" s="177" t="s">
        <v>1006</v>
      </c>
      <c r="F128" s="177" t="s">
        <v>1007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P129</f>
        <v>0</v>
      </c>
      <c r="Q128" s="172"/>
      <c r="R128" s="173">
        <f>R129</f>
        <v>0</v>
      </c>
      <c r="S128" s="172"/>
      <c r="T128" s="17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199</v>
      </c>
      <c r="AT128" s="175" t="s">
        <v>76</v>
      </c>
      <c r="AU128" s="175" t="s">
        <v>8</v>
      </c>
      <c r="AY128" s="167" t="s">
        <v>165</v>
      </c>
      <c r="BK128" s="176">
        <f>BK129</f>
        <v>0</v>
      </c>
    </row>
    <row r="129" s="2" customFormat="1" ht="16.5" customHeight="1">
      <c r="A129" s="37"/>
      <c r="B129" s="179"/>
      <c r="C129" s="180" t="s">
        <v>8</v>
      </c>
      <c r="D129" s="180" t="s">
        <v>167</v>
      </c>
      <c r="E129" s="181" t="s">
        <v>1008</v>
      </c>
      <c r="F129" s="182" t="s">
        <v>1007</v>
      </c>
      <c r="G129" s="183" t="s">
        <v>278</v>
      </c>
      <c r="H129" s="184">
        <v>1</v>
      </c>
      <c r="I129" s="185"/>
      <c r="J129" s="186">
        <f>ROUND(I129*H129,0)</f>
        <v>0</v>
      </c>
      <c r="K129" s="182" t="s">
        <v>171</v>
      </c>
      <c r="L129" s="38"/>
      <c r="M129" s="187" t="s">
        <v>1</v>
      </c>
      <c r="N129" s="188" t="s">
        <v>42</v>
      </c>
      <c r="O129" s="7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1" t="s">
        <v>1009</v>
      </c>
      <c r="AT129" s="191" t="s">
        <v>167</v>
      </c>
      <c r="AU129" s="191" t="s">
        <v>85</v>
      </c>
      <c r="AY129" s="18" t="s">
        <v>165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8" t="s">
        <v>8</v>
      </c>
      <c r="BK129" s="192">
        <f>ROUND(I129*H129,0)</f>
        <v>0</v>
      </c>
      <c r="BL129" s="18" t="s">
        <v>1009</v>
      </c>
      <c r="BM129" s="191" t="s">
        <v>1010</v>
      </c>
    </row>
    <row r="130" s="12" customFormat="1" ht="22.8" customHeight="1">
      <c r="A130" s="12"/>
      <c r="B130" s="166"/>
      <c r="C130" s="12"/>
      <c r="D130" s="167" t="s">
        <v>76</v>
      </c>
      <c r="E130" s="177" t="s">
        <v>1011</v>
      </c>
      <c r="F130" s="177" t="s">
        <v>1012</v>
      </c>
      <c r="G130" s="12"/>
      <c r="H130" s="12"/>
      <c r="I130" s="169"/>
      <c r="J130" s="178">
        <f>BK130</f>
        <v>0</v>
      </c>
      <c r="K130" s="12"/>
      <c r="L130" s="166"/>
      <c r="M130" s="171"/>
      <c r="N130" s="172"/>
      <c r="O130" s="172"/>
      <c r="P130" s="173">
        <f>P131</f>
        <v>0</v>
      </c>
      <c r="Q130" s="172"/>
      <c r="R130" s="173">
        <f>R131</f>
        <v>0</v>
      </c>
      <c r="S130" s="172"/>
      <c r="T130" s="174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7" t="s">
        <v>199</v>
      </c>
      <c r="AT130" s="175" t="s">
        <v>76</v>
      </c>
      <c r="AU130" s="175" t="s">
        <v>8</v>
      </c>
      <c r="AY130" s="167" t="s">
        <v>165</v>
      </c>
      <c r="BK130" s="176">
        <f>BK131</f>
        <v>0</v>
      </c>
    </row>
    <row r="131" s="2" customFormat="1" ht="16.5" customHeight="1">
      <c r="A131" s="37"/>
      <c r="B131" s="179"/>
      <c r="C131" s="180" t="s">
        <v>85</v>
      </c>
      <c r="D131" s="180" t="s">
        <v>167</v>
      </c>
      <c r="E131" s="181" t="s">
        <v>1013</v>
      </c>
      <c r="F131" s="182" t="s">
        <v>1012</v>
      </c>
      <c r="G131" s="183" t="s">
        <v>278</v>
      </c>
      <c r="H131" s="184">
        <v>1</v>
      </c>
      <c r="I131" s="185"/>
      <c r="J131" s="186">
        <f>ROUND(I131*H131,0)</f>
        <v>0</v>
      </c>
      <c r="K131" s="182" t="s">
        <v>171</v>
      </c>
      <c r="L131" s="38"/>
      <c r="M131" s="187" t="s">
        <v>1</v>
      </c>
      <c r="N131" s="188" t="s">
        <v>42</v>
      </c>
      <c r="O131" s="7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1" t="s">
        <v>1009</v>
      </c>
      <c r="AT131" s="191" t="s">
        <v>167</v>
      </c>
      <c r="AU131" s="191" t="s">
        <v>85</v>
      </c>
      <c r="AY131" s="18" t="s">
        <v>165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8" t="s">
        <v>8</v>
      </c>
      <c r="BK131" s="192">
        <f>ROUND(I131*H131,0)</f>
        <v>0</v>
      </c>
      <c r="BL131" s="18" t="s">
        <v>1009</v>
      </c>
      <c r="BM131" s="191" t="s">
        <v>1014</v>
      </c>
    </row>
    <row r="132" s="12" customFormat="1" ht="22.8" customHeight="1">
      <c r="A132" s="12"/>
      <c r="B132" s="166"/>
      <c r="C132" s="12"/>
      <c r="D132" s="167" t="s">
        <v>76</v>
      </c>
      <c r="E132" s="177" t="s">
        <v>1015</v>
      </c>
      <c r="F132" s="177" t="s">
        <v>1016</v>
      </c>
      <c r="G132" s="12"/>
      <c r="H132" s="12"/>
      <c r="I132" s="169"/>
      <c r="J132" s="178">
        <f>BK132</f>
        <v>0</v>
      </c>
      <c r="K132" s="12"/>
      <c r="L132" s="166"/>
      <c r="M132" s="171"/>
      <c r="N132" s="172"/>
      <c r="O132" s="172"/>
      <c r="P132" s="173">
        <f>P133</f>
        <v>0</v>
      </c>
      <c r="Q132" s="172"/>
      <c r="R132" s="173">
        <f>R133</f>
        <v>0</v>
      </c>
      <c r="S132" s="172"/>
      <c r="T132" s="174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7" t="s">
        <v>199</v>
      </c>
      <c r="AT132" s="175" t="s">
        <v>76</v>
      </c>
      <c r="AU132" s="175" t="s">
        <v>8</v>
      </c>
      <c r="AY132" s="167" t="s">
        <v>165</v>
      </c>
      <c r="BK132" s="176">
        <f>BK133</f>
        <v>0</v>
      </c>
    </row>
    <row r="133" s="2" customFormat="1" ht="16.5" customHeight="1">
      <c r="A133" s="37"/>
      <c r="B133" s="179"/>
      <c r="C133" s="180" t="s">
        <v>81</v>
      </c>
      <c r="D133" s="180" t="s">
        <v>167</v>
      </c>
      <c r="E133" s="181" t="s">
        <v>1017</v>
      </c>
      <c r="F133" s="182" t="s">
        <v>1016</v>
      </c>
      <c r="G133" s="183" t="s">
        <v>278</v>
      </c>
      <c r="H133" s="184">
        <v>1</v>
      </c>
      <c r="I133" s="185"/>
      <c r="J133" s="186">
        <f>ROUND(I133*H133,0)</f>
        <v>0</v>
      </c>
      <c r="K133" s="182" t="s">
        <v>171</v>
      </c>
      <c r="L133" s="38"/>
      <c r="M133" s="187" t="s">
        <v>1</v>
      </c>
      <c r="N133" s="188" t="s">
        <v>42</v>
      </c>
      <c r="O133" s="7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1" t="s">
        <v>1009</v>
      </c>
      <c r="AT133" s="191" t="s">
        <v>167</v>
      </c>
      <c r="AU133" s="191" t="s">
        <v>85</v>
      </c>
      <c r="AY133" s="18" t="s">
        <v>165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8" t="s">
        <v>8</v>
      </c>
      <c r="BK133" s="192">
        <f>ROUND(I133*H133,0)</f>
        <v>0</v>
      </c>
      <c r="BL133" s="18" t="s">
        <v>1009</v>
      </c>
      <c r="BM133" s="191" t="s">
        <v>1018</v>
      </c>
    </row>
    <row r="134" s="12" customFormat="1" ht="22.8" customHeight="1">
      <c r="A134" s="12"/>
      <c r="B134" s="166"/>
      <c r="C134" s="12"/>
      <c r="D134" s="167" t="s">
        <v>76</v>
      </c>
      <c r="E134" s="177" t="s">
        <v>1019</v>
      </c>
      <c r="F134" s="177" t="s">
        <v>1020</v>
      </c>
      <c r="G134" s="12"/>
      <c r="H134" s="12"/>
      <c r="I134" s="169"/>
      <c r="J134" s="178">
        <f>BK134</f>
        <v>0</v>
      </c>
      <c r="K134" s="12"/>
      <c r="L134" s="166"/>
      <c r="M134" s="171"/>
      <c r="N134" s="172"/>
      <c r="O134" s="172"/>
      <c r="P134" s="173">
        <f>P135</f>
        <v>0</v>
      </c>
      <c r="Q134" s="172"/>
      <c r="R134" s="173">
        <f>R135</f>
        <v>0</v>
      </c>
      <c r="S134" s="172"/>
      <c r="T134" s="17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199</v>
      </c>
      <c r="AT134" s="175" t="s">
        <v>76</v>
      </c>
      <c r="AU134" s="175" t="s">
        <v>8</v>
      </c>
      <c r="AY134" s="167" t="s">
        <v>165</v>
      </c>
      <c r="BK134" s="176">
        <f>BK135</f>
        <v>0</v>
      </c>
    </row>
    <row r="135" s="2" customFormat="1" ht="16.5" customHeight="1">
      <c r="A135" s="37"/>
      <c r="B135" s="179"/>
      <c r="C135" s="180" t="s">
        <v>97</v>
      </c>
      <c r="D135" s="180" t="s">
        <v>167</v>
      </c>
      <c r="E135" s="181" t="s">
        <v>1021</v>
      </c>
      <c r="F135" s="182" t="s">
        <v>1020</v>
      </c>
      <c r="G135" s="183" t="s">
        <v>278</v>
      </c>
      <c r="H135" s="184">
        <v>1</v>
      </c>
      <c r="I135" s="185"/>
      <c r="J135" s="186">
        <f>ROUND(I135*H135,0)</f>
        <v>0</v>
      </c>
      <c r="K135" s="182" t="s">
        <v>171</v>
      </c>
      <c r="L135" s="38"/>
      <c r="M135" s="187" t="s">
        <v>1</v>
      </c>
      <c r="N135" s="188" t="s">
        <v>42</v>
      </c>
      <c r="O135" s="7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1" t="s">
        <v>1009</v>
      </c>
      <c r="AT135" s="191" t="s">
        <v>167</v>
      </c>
      <c r="AU135" s="191" t="s">
        <v>85</v>
      </c>
      <c r="AY135" s="18" t="s">
        <v>165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8" t="s">
        <v>8</v>
      </c>
      <c r="BK135" s="192">
        <f>ROUND(I135*H135,0)</f>
        <v>0</v>
      </c>
      <c r="BL135" s="18" t="s">
        <v>1009</v>
      </c>
      <c r="BM135" s="191" t="s">
        <v>1022</v>
      </c>
    </row>
    <row r="136" s="12" customFormat="1" ht="22.8" customHeight="1">
      <c r="A136" s="12"/>
      <c r="B136" s="166"/>
      <c r="C136" s="12"/>
      <c r="D136" s="167" t="s">
        <v>76</v>
      </c>
      <c r="E136" s="177" t="s">
        <v>1023</v>
      </c>
      <c r="F136" s="177" t="s">
        <v>1024</v>
      </c>
      <c r="G136" s="12"/>
      <c r="H136" s="12"/>
      <c r="I136" s="169"/>
      <c r="J136" s="178">
        <f>BK136</f>
        <v>0</v>
      </c>
      <c r="K136" s="12"/>
      <c r="L136" s="166"/>
      <c r="M136" s="171"/>
      <c r="N136" s="172"/>
      <c r="O136" s="172"/>
      <c r="P136" s="173">
        <f>P137</f>
        <v>0</v>
      </c>
      <c r="Q136" s="172"/>
      <c r="R136" s="173">
        <f>R137</f>
        <v>0</v>
      </c>
      <c r="S136" s="172"/>
      <c r="T136" s="174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199</v>
      </c>
      <c r="AT136" s="175" t="s">
        <v>76</v>
      </c>
      <c r="AU136" s="175" t="s">
        <v>8</v>
      </c>
      <c r="AY136" s="167" t="s">
        <v>165</v>
      </c>
      <c r="BK136" s="176">
        <f>BK137</f>
        <v>0</v>
      </c>
    </row>
    <row r="137" s="2" customFormat="1" ht="16.5" customHeight="1">
      <c r="A137" s="37"/>
      <c r="B137" s="179"/>
      <c r="C137" s="180" t="s">
        <v>199</v>
      </c>
      <c r="D137" s="180" t="s">
        <v>167</v>
      </c>
      <c r="E137" s="181" t="s">
        <v>1025</v>
      </c>
      <c r="F137" s="182" t="s">
        <v>1024</v>
      </c>
      <c r="G137" s="183" t="s">
        <v>278</v>
      </c>
      <c r="H137" s="184">
        <v>1</v>
      </c>
      <c r="I137" s="185"/>
      <c r="J137" s="186">
        <f>ROUND(I137*H137,0)</f>
        <v>0</v>
      </c>
      <c r="K137" s="182" t="s">
        <v>171</v>
      </c>
      <c r="L137" s="38"/>
      <c r="M137" s="187" t="s">
        <v>1</v>
      </c>
      <c r="N137" s="188" t="s">
        <v>42</v>
      </c>
      <c r="O137" s="7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1" t="s">
        <v>1009</v>
      </c>
      <c r="AT137" s="191" t="s">
        <v>167</v>
      </c>
      <c r="AU137" s="191" t="s">
        <v>85</v>
      </c>
      <c r="AY137" s="18" t="s">
        <v>165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8" t="s">
        <v>8</v>
      </c>
      <c r="BK137" s="192">
        <f>ROUND(I137*H137,0)</f>
        <v>0</v>
      </c>
      <c r="BL137" s="18" t="s">
        <v>1009</v>
      </c>
      <c r="BM137" s="191" t="s">
        <v>1026</v>
      </c>
    </row>
    <row r="138" s="12" customFormat="1" ht="22.8" customHeight="1">
      <c r="A138" s="12"/>
      <c r="B138" s="166"/>
      <c r="C138" s="12"/>
      <c r="D138" s="167" t="s">
        <v>76</v>
      </c>
      <c r="E138" s="177" t="s">
        <v>1027</v>
      </c>
      <c r="F138" s="177" t="s">
        <v>1028</v>
      </c>
      <c r="G138" s="12"/>
      <c r="H138" s="12"/>
      <c r="I138" s="169"/>
      <c r="J138" s="178">
        <f>BK138</f>
        <v>0</v>
      </c>
      <c r="K138" s="12"/>
      <c r="L138" s="166"/>
      <c r="M138" s="171"/>
      <c r="N138" s="172"/>
      <c r="O138" s="172"/>
      <c r="P138" s="173">
        <f>P139</f>
        <v>0</v>
      </c>
      <c r="Q138" s="172"/>
      <c r="R138" s="173">
        <f>R139</f>
        <v>0</v>
      </c>
      <c r="S138" s="172"/>
      <c r="T138" s="174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7" t="s">
        <v>199</v>
      </c>
      <c r="AT138" s="175" t="s">
        <v>76</v>
      </c>
      <c r="AU138" s="175" t="s">
        <v>8</v>
      </c>
      <c r="AY138" s="167" t="s">
        <v>165</v>
      </c>
      <c r="BK138" s="176">
        <f>BK139</f>
        <v>0</v>
      </c>
    </row>
    <row r="139" s="2" customFormat="1" ht="16.5" customHeight="1">
      <c r="A139" s="37"/>
      <c r="B139" s="179"/>
      <c r="C139" s="180" t="s">
        <v>197</v>
      </c>
      <c r="D139" s="180" t="s">
        <v>167</v>
      </c>
      <c r="E139" s="181" t="s">
        <v>1029</v>
      </c>
      <c r="F139" s="182" t="s">
        <v>1028</v>
      </c>
      <c r="G139" s="183" t="s">
        <v>278</v>
      </c>
      <c r="H139" s="184">
        <v>1</v>
      </c>
      <c r="I139" s="185"/>
      <c r="J139" s="186">
        <f>ROUND(I139*H139,0)</f>
        <v>0</v>
      </c>
      <c r="K139" s="182" t="s">
        <v>171</v>
      </c>
      <c r="L139" s="38"/>
      <c r="M139" s="187" t="s">
        <v>1</v>
      </c>
      <c r="N139" s="188" t="s">
        <v>42</v>
      </c>
      <c r="O139" s="7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1" t="s">
        <v>1009</v>
      </c>
      <c r="AT139" s="191" t="s">
        <v>167</v>
      </c>
      <c r="AU139" s="191" t="s">
        <v>85</v>
      </c>
      <c r="AY139" s="18" t="s">
        <v>165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8" t="s">
        <v>8</v>
      </c>
      <c r="BK139" s="192">
        <f>ROUND(I139*H139,0)</f>
        <v>0</v>
      </c>
      <c r="BL139" s="18" t="s">
        <v>1009</v>
      </c>
      <c r="BM139" s="191" t="s">
        <v>1030</v>
      </c>
    </row>
    <row r="140" s="12" customFormat="1" ht="22.8" customHeight="1">
      <c r="A140" s="12"/>
      <c r="B140" s="166"/>
      <c r="C140" s="12"/>
      <c r="D140" s="167" t="s">
        <v>76</v>
      </c>
      <c r="E140" s="177" t="s">
        <v>1031</v>
      </c>
      <c r="F140" s="177" t="s">
        <v>1032</v>
      </c>
      <c r="G140" s="12"/>
      <c r="H140" s="12"/>
      <c r="I140" s="169"/>
      <c r="J140" s="178">
        <f>BK140</f>
        <v>0</v>
      </c>
      <c r="K140" s="12"/>
      <c r="L140" s="166"/>
      <c r="M140" s="171"/>
      <c r="N140" s="172"/>
      <c r="O140" s="172"/>
      <c r="P140" s="173">
        <f>P141</f>
        <v>0</v>
      </c>
      <c r="Q140" s="172"/>
      <c r="R140" s="173">
        <f>R141</f>
        <v>0</v>
      </c>
      <c r="S140" s="172"/>
      <c r="T140" s="174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7" t="s">
        <v>199</v>
      </c>
      <c r="AT140" s="175" t="s">
        <v>76</v>
      </c>
      <c r="AU140" s="175" t="s">
        <v>8</v>
      </c>
      <c r="AY140" s="167" t="s">
        <v>165</v>
      </c>
      <c r="BK140" s="176">
        <f>BK141</f>
        <v>0</v>
      </c>
    </row>
    <row r="141" s="2" customFormat="1" ht="16.5" customHeight="1">
      <c r="A141" s="37"/>
      <c r="B141" s="179"/>
      <c r="C141" s="180" t="s">
        <v>220</v>
      </c>
      <c r="D141" s="180" t="s">
        <v>167</v>
      </c>
      <c r="E141" s="181" t="s">
        <v>1033</v>
      </c>
      <c r="F141" s="182" t="s">
        <v>1032</v>
      </c>
      <c r="G141" s="183" t="s">
        <v>278</v>
      </c>
      <c r="H141" s="184">
        <v>1</v>
      </c>
      <c r="I141" s="185"/>
      <c r="J141" s="186">
        <f>ROUND(I141*H141,0)</f>
        <v>0</v>
      </c>
      <c r="K141" s="182" t="s">
        <v>171</v>
      </c>
      <c r="L141" s="38"/>
      <c r="M141" s="187" t="s">
        <v>1</v>
      </c>
      <c r="N141" s="188" t="s">
        <v>42</v>
      </c>
      <c r="O141" s="7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1" t="s">
        <v>1009</v>
      </c>
      <c r="AT141" s="191" t="s">
        <v>167</v>
      </c>
      <c r="AU141" s="191" t="s">
        <v>85</v>
      </c>
      <c r="AY141" s="18" t="s">
        <v>165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8" t="s">
        <v>8</v>
      </c>
      <c r="BK141" s="192">
        <f>ROUND(I141*H141,0)</f>
        <v>0</v>
      </c>
      <c r="BL141" s="18" t="s">
        <v>1009</v>
      </c>
      <c r="BM141" s="191" t="s">
        <v>1034</v>
      </c>
    </row>
    <row r="142" s="12" customFormat="1" ht="22.8" customHeight="1">
      <c r="A142" s="12"/>
      <c r="B142" s="166"/>
      <c r="C142" s="12"/>
      <c r="D142" s="167" t="s">
        <v>76</v>
      </c>
      <c r="E142" s="177" t="s">
        <v>1035</v>
      </c>
      <c r="F142" s="177" t="s">
        <v>1036</v>
      </c>
      <c r="G142" s="12"/>
      <c r="H142" s="12"/>
      <c r="I142" s="169"/>
      <c r="J142" s="178">
        <f>BK142</f>
        <v>0</v>
      </c>
      <c r="K142" s="12"/>
      <c r="L142" s="166"/>
      <c r="M142" s="171"/>
      <c r="N142" s="172"/>
      <c r="O142" s="172"/>
      <c r="P142" s="173">
        <f>P143</f>
        <v>0</v>
      </c>
      <c r="Q142" s="172"/>
      <c r="R142" s="173">
        <f>R143</f>
        <v>0</v>
      </c>
      <c r="S142" s="172"/>
      <c r="T142" s="174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7" t="s">
        <v>199</v>
      </c>
      <c r="AT142" s="175" t="s">
        <v>76</v>
      </c>
      <c r="AU142" s="175" t="s">
        <v>8</v>
      </c>
      <c r="AY142" s="167" t="s">
        <v>165</v>
      </c>
      <c r="BK142" s="176">
        <f>BK143</f>
        <v>0</v>
      </c>
    </row>
    <row r="143" s="2" customFormat="1" ht="16.5" customHeight="1">
      <c r="A143" s="37"/>
      <c r="B143" s="179"/>
      <c r="C143" s="180" t="s">
        <v>224</v>
      </c>
      <c r="D143" s="180" t="s">
        <v>167</v>
      </c>
      <c r="E143" s="181" t="s">
        <v>1037</v>
      </c>
      <c r="F143" s="182" t="s">
        <v>1038</v>
      </c>
      <c r="G143" s="183" t="s">
        <v>278</v>
      </c>
      <c r="H143" s="184">
        <v>1</v>
      </c>
      <c r="I143" s="185"/>
      <c r="J143" s="186">
        <f>ROUND(I143*H143,0)</f>
        <v>0</v>
      </c>
      <c r="K143" s="182" t="s">
        <v>171</v>
      </c>
      <c r="L143" s="38"/>
      <c r="M143" s="187" t="s">
        <v>1</v>
      </c>
      <c r="N143" s="188" t="s">
        <v>42</v>
      </c>
      <c r="O143" s="7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1" t="s">
        <v>1009</v>
      </c>
      <c r="AT143" s="191" t="s">
        <v>167</v>
      </c>
      <c r="AU143" s="191" t="s">
        <v>85</v>
      </c>
      <c r="AY143" s="18" t="s">
        <v>165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8" t="s">
        <v>8</v>
      </c>
      <c r="BK143" s="192">
        <f>ROUND(I143*H143,0)</f>
        <v>0</v>
      </c>
      <c r="BL143" s="18" t="s">
        <v>1009</v>
      </c>
      <c r="BM143" s="191" t="s">
        <v>1039</v>
      </c>
    </row>
    <row r="144" s="12" customFormat="1" ht="22.8" customHeight="1">
      <c r="A144" s="12"/>
      <c r="B144" s="166"/>
      <c r="C144" s="12"/>
      <c r="D144" s="167" t="s">
        <v>76</v>
      </c>
      <c r="E144" s="177" t="s">
        <v>1040</v>
      </c>
      <c r="F144" s="177" t="s">
        <v>1041</v>
      </c>
      <c r="G144" s="12"/>
      <c r="H144" s="12"/>
      <c r="I144" s="169"/>
      <c r="J144" s="178">
        <f>BK144</f>
        <v>0</v>
      </c>
      <c r="K144" s="12"/>
      <c r="L144" s="166"/>
      <c r="M144" s="171"/>
      <c r="N144" s="172"/>
      <c r="O144" s="172"/>
      <c r="P144" s="173">
        <f>P145</f>
        <v>0</v>
      </c>
      <c r="Q144" s="172"/>
      <c r="R144" s="173">
        <f>R145</f>
        <v>0</v>
      </c>
      <c r="S144" s="172"/>
      <c r="T144" s="174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7" t="s">
        <v>199</v>
      </c>
      <c r="AT144" s="175" t="s">
        <v>76</v>
      </c>
      <c r="AU144" s="175" t="s">
        <v>8</v>
      </c>
      <c r="AY144" s="167" t="s">
        <v>165</v>
      </c>
      <c r="BK144" s="176">
        <f>BK145</f>
        <v>0</v>
      </c>
    </row>
    <row r="145" s="2" customFormat="1" ht="16.5" customHeight="1">
      <c r="A145" s="37"/>
      <c r="B145" s="179"/>
      <c r="C145" s="180" t="s">
        <v>243</v>
      </c>
      <c r="D145" s="180" t="s">
        <v>167</v>
      </c>
      <c r="E145" s="181" t="s">
        <v>1042</v>
      </c>
      <c r="F145" s="182" t="s">
        <v>1041</v>
      </c>
      <c r="G145" s="183" t="s">
        <v>278</v>
      </c>
      <c r="H145" s="184">
        <v>1</v>
      </c>
      <c r="I145" s="185"/>
      <c r="J145" s="186">
        <f>ROUND(I145*H145,0)</f>
        <v>0</v>
      </c>
      <c r="K145" s="182" t="s">
        <v>171</v>
      </c>
      <c r="L145" s="38"/>
      <c r="M145" s="236" t="s">
        <v>1</v>
      </c>
      <c r="N145" s="237" t="s">
        <v>42</v>
      </c>
      <c r="O145" s="233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1" t="s">
        <v>1009</v>
      </c>
      <c r="AT145" s="191" t="s">
        <v>167</v>
      </c>
      <c r="AU145" s="191" t="s">
        <v>85</v>
      </c>
      <c r="AY145" s="18" t="s">
        <v>165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8" t="s">
        <v>8</v>
      </c>
      <c r="BK145" s="192">
        <f>ROUND(I145*H145,0)</f>
        <v>0</v>
      </c>
      <c r="BL145" s="18" t="s">
        <v>1009</v>
      </c>
      <c r="BM145" s="191" t="s">
        <v>1043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1044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11. 1. 2024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56"/>
      <c r="B9" s="157"/>
      <c r="C9" s="158" t="s">
        <v>58</v>
      </c>
      <c r="D9" s="159" t="s">
        <v>59</v>
      </c>
      <c r="E9" s="159" t="s">
        <v>152</v>
      </c>
      <c r="F9" s="160" t="s">
        <v>1045</v>
      </c>
      <c r="G9" s="156"/>
      <c r="H9" s="157"/>
    </row>
    <row r="10" s="2" customFormat="1" ht="26.4" customHeight="1">
      <c r="A10" s="37"/>
      <c r="B10" s="38"/>
      <c r="C10" s="238" t="s">
        <v>1046</v>
      </c>
      <c r="D10" s="238" t="s">
        <v>88</v>
      </c>
      <c r="E10" s="37"/>
      <c r="F10" s="37"/>
      <c r="G10" s="37"/>
      <c r="H10" s="38"/>
    </row>
    <row r="11" s="2" customFormat="1" ht="16.8" customHeight="1">
      <c r="A11" s="37"/>
      <c r="B11" s="38"/>
      <c r="C11" s="239" t="s">
        <v>1047</v>
      </c>
      <c r="D11" s="240" t="s">
        <v>1048</v>
      </c>
      <c r="E11" s="241" t="s">
        <v>1</v>
      </c>
      <c r="F11" s="242">
        <v>8.4469999999999992</v>
      </c>
      <c r="G11" s="37"/>
      <c r="H11" s="38"/>
    </row>
    <row r="12" s="2" customFormat="1" ht="16.8" customHeight="1">
      <c r="A12" s="37"/>
      <c r="B12" s="38"/>
      <c r="C12" s="239" t="s">
        <v>1049</v>
      </c>
      <c r="D12" s="240" t="s">
        <v>1050</v>
      </c>
      <c r="E12" s="241" t="s">
        <v>1</v>
      </c>
      <c r="F12" s="242">
        <v>0</v>
      </c>
      <c r="G12" s="37"/>
      <c r="H12" s="38"/>
    </row>
    <row r="13" s="2" customFormat="1" ht="16.8" customHeight="1">
      <c r="A13" s="37"/>
      <c r="B13" s="38"/>
      <c r="C13" s="239" t="s">
        <v>1051</v>
      </c>
      <c r="D13" s="240" t="s">
        <v>1052</v>
      </c>
      <c r="E13" s="241" t="s">
        <v>1</v>
      </c>
      <c r="F13" s="242">
        <v>0</v>
      </c>
      <c r="G13" s="37"/>
      <c r="H13" s="38"/>
    </row>
    <row r="14" s="2" customFormat="1" ht="16.8" customHeight="1">
      <c r="A14" s="37"/>
      <c r="B14" s="38"/>
      <c r="C14" s="239" t="s">
        <v>212</v>
      </c>
      <c r="D14" s="240" t="s">
        <v>1053</v>
      </c>
      <c r="E14" s="241" t="s">
        <v>1</v>
      </c>
      <c r="F14" s="242">
        <v>754.81100000000004</v>
      </c>
      <c r="G14" s="37"/>
      <c r="H14" s="38"/>
    </row>
    <row r="15" s="2" customFormat="1" ht="16.8" customHeight="1">
      <c r="A15" s="37"/>
      <c r="B15" s="38"/>
      <c r="C15" s="243" t="s">
        <v>1</v>
      </c>
      <c r="D15" s="243" t="s">
        <v>204</v>
      </c>
      <c r="E15" s="18" t="s">
        <v>1</v>
      </c>
      <c r="F15" s="244">
        <v>87.969999999999999</v>
      </c>
      <c r="G15" s="37"/>
      <c r="H15" s="38"/>
    </row>
    <row r="16" s="2" customFormat="1" ht="16.8" customHeight="1">
      <c r="A16" s="37"/>
      <c r="B16" s="38"/>
      <c r="C16" s="243" t="s">
        <v>1</v>
      </c>
      <c r="D16" s="243" t="s">
        <v>205</v>
      </c>
      <c r="E16" s="18" t="s">
        <v>1</v>
      </c>
      <c r="F16" s="244">
        <v>120.59</v>
      </c>
      <c r="G16" s="37"/>
      <c r="H16" s="38"/>
    </row>
    <row r="17" s="2" customFormat="1" ht="16.8" customHeight="1">
      <c r="A17" s="37"/>
      <c r="B17" s="38"/>
      <c r="C17" s="243" t="s">
        <v>1</v>
      </c>
      <c r="D17" s="243" t="s">
        <v>206</v>
      </c>
      <c r="E17" s="18" t="s">
        <v>1</v>
      </c>
      <c r="F17" s="244">
        <v>182.90000000000001</v>
      </c>
      <c r="G17" s="37"/>
      <c r="H17" s="38"/>
    </row>
    <row r="18" s="2" customFormat="1" ht="16.8" customHeight="1">
      <c r="A18" s="37"/>
      <c r="B18" s="38"/>
      <c r="C18" s="243" t="s">
        <v>1</v>
      </c>
      <c r="D18" s="243" t="s">
        <v>207</v>
      </c>
      <c r="E18" s="18" t="s">
        <v>1</v>
      </c>
      <c r="F18" s="244">
        <v>134.04400000000001</v>
      </c>
      <c r="G18" s="37"/>
      <c r="H18" s="38"/>
    </row>
    <row r="19" s="2" customFormat="1" ht="16.8" customHeight="1">
      <c r="A19" s="37"/>
      <c r="B19" s="38"/>
      <c r="C19" s="243" t="s">
        <v>1</v>
      </c>
      <c r="D19" s="243" t="s">
        <v>208</v>
      </c>
      <c r="E19" s="18" t="s">
        <v>1</v>
      </c>
      <c r="F19" s="244">
        <v>75.763999999999996</v>
      </c>
      <c r="G19" s="37"/>
      <c r="H19" s="38"/>
    </row>
    <row r="20" s="2" customFormat="1" ht="16.8" customHeight="1">
      <c r="A20" s="37"/>
      <c r="B20" s="38"/>
      <c r="C20" s="243" t="s">
        <v>1</v>
      </c>
      <c r="D20" s="243" t="s">
        <v>209</v>
      </c>
      <c r="E20" s="18" t="s">
        <v>1</v>
      </c>
      <c r="F20" s="244">
        <v>47.616</v>
      </c>
      <c r="G20" s="37"/>
      <c r="H20" s="38"/>
    </row>
    <row r="21" s="2" customFormat="1" ht="16.8" customHeight="1">
      <c r="A21" s="37"/>
      <c r="B21" s="38"/>
      <c r="C21" s="243" t="s">
        <v>1</v>
      </c>
      <c r="D21" s="243" t="s">
        <v>210</v>
      </c>
      <c r="E21" s="18" t="s">
        <v>1</v>
      </c>
      <c r="F21" s="244">
        <v>105.92700000000001</v>
      </c>
      <c r="G21" s="37"/>
      <c r="H21" s="38"/>
    </row>
    <row r="22" s="2" customFormat="1" ht="16.8" customHeight="1">
      <c r="A22" s="37"/>
      <c r="B22" s="38"/>
      <c r="C22" s="243" t="s">
        <v>212</v>
      </c>
      <c r="D22" s="243" t="s">
        <v>191</v>
      </c>
      <c r="E22" s="18" t="s">
        <v>1</v>
      </c>
      <c r="F22" s="244">
        <v>754.81100000000004</v>
      </c>
      <c r="G22" s="37"/>
      <c r="H22" s="38"/>
    </row>
    <row r="23" s="2" customFormat="1" ht="16.8" customHeight="1">
      <c r="A23" s="37"/>
      <c r="B23" s="38"/>
      <c r="C23" s="239" t="s">
        <v>100</v>
      </c>
      <c r="D23" s="240" t="s">
        <v>101</v>
      </c>
      <c r="E23" s="241" t="s">
        <v>1</v>
      </c>
      <c r="F23" s="242">
        <v>755.19899999999996</v>
      </c>
      <c r="G23" s="37"/>
      <c r="H23" s="38"/>
    </row>
    <row r="24" s="2" customFormat="1" ht="16.8" customHeight="1">
      <c r="A24" s="37"/>
      <c r="B24" s="38"/>
      <c r="C24" s="243" t="s">
        <v>1</v>
      </c>
      <c r="D24" s="243" t="s">
        <v>597</v>
      </c>
      <c r="E24" s="18" t="s">
        <v>1</v>
      </c>
      <c r="F24" s="244">
        <v>83.549000000000007</v>
      </c>
      <c r="G24" s="37"/>
      <c r="H24" s="38"/>
    </row>
    <row r="25" s="2" customFormat="1" ht="16.8" customHeight="1">
      <c r="A25" s="37"/>
      <c r="B25" s="38"/>
      <c r="C25" s="243" t="s">
        <v>1</v>
      </c>
      <c r="D25" s="243" t="s">
        <v>598</v>
      </c>
      <c r="E25" s="18" t="s">
        <v>1</v>
      </c>
      <c r="F25" s="244">
        <v>125.64700000000001</v>
      </c>
      <c r="G25" s="37"/>
      <c r="H25" s="38"/>
    </row>
    <row r="26" s="2" customFormat="1" ht="16.8" customHeight="1">
      <c r="A26" s="37"/>
      <c r="B26" s="38"/>
      <c r="C26" s="243" t="s">
        <v>1</v>
      </c>
      <c r="D26" s="243" t="s">
        <v>599</v>
      </c>
      <c r="E26" s="18" t="s">
        <v>1</v>
      </c>
      <c r="F26" s="244">
        <v>182.90000000000001</v>
      </c>
      <c r="G26" s="37"/>
      <c r="H26" s="38"/>
    </row>
    <row r="27" s="2" customFormat="1" ht="16.8" customHeight="1">
      <c r="A27" s="37"/>
      <c r="B27" s="38"/>
      <c r="C27" s="243" t="s">
        <v>1</v>
      </c>
      <c r="D27" s="243" t="s">
        <v>600</v>
      </c>
      <c r="E27" s="18" t="s">
        <v>1</v>
      </c>
      <c r="F27" s="244">
        <v>133.79599999999999</v>
      </c>
      <c r="G27" s="37"/>
      <c r="H27" s="38"/>
    </row>
    <row r="28" s="2" customFormat="1" ht="16.8" customHeight="1">
      <c r="A28" s="37"/>
      <c r="B28" s="38"/>
      <c r="C28" s="243" t="s">
        <v>1</v>
      </c>
      <c r="D28" s="243" t="s">
        <v>601</v>
      </c>
      <c r="E28" s="18" t="s">
        <v>1</v>
      </c>
      <c r="F28" s="244">
        <v>75.763999999999996</v>
      </c>
      <c r="G28" s="37"/>
      <c r="H28" s="38"/>
    </row>
    <row r="29" s="2" customFormat="1" ht="16.8" customHeight="1">
      <c r="A29" s="37"/>
      <c r="B29" s="38"/>
      <c r="C29" s="243" t="s">
        <v>1</v>
      </c>
      <c r="D29" s="243" t="s">
        <v>602</v>
      </c>
      <c r="E29" s="18" t="s">
        <v>1</v>
      </c>
      <c r="F29" s="244">
        <v>47.616</v>
      </c>
      <c r="G29" s="37"/>
      <c r="H29" s="38"/>
    </row>
    <row r="30" s="2" customFormat="1" ht="16.8" customHeight="1">
      <c r="A30" s="37"/>
      <c r="B30" s="38"/>
      <c r="C30" s="243" t="s">
        <v>1</v>
      </c>
      <c r="D30" s="243" t="s">
        <v>603</v>
      </c>
      <c r="E30" s="18" t="s">
        <v>1</v>
      </c>
      <c r="F30" s="244">
        <v>105.92700000000001</v>
      </c>
      <c r="G30" s="37"/>
      <c r="H30" s="38"/>
    </row>
    <row r="31" s="2" customFormat="1" ht="16.8" customHeight="1">
      <c r="A31" s="37"/>
      <c r="B31" s="38"/>
      <c r="C31" s="243" t="s">
        <v>100</v>
      </c>
      <c r="D31" s="243" t="s">
        <v>191</v>
      </c>
      <c r="E31" s="18" t="s">
        <v>1</v>
      </c>
      <c r="F31" s="244">
        <v>755.19899999999996</v>
      </c>
      <c r="G31" s="37"/>
      <c r="H31" s="38"/>
    </row>
    <row r="32" s="2" customFormat="1" ht="16.8" customHeight="1">
      <c r="A32" s="37"/>
      <c r="B32" s="38"/>
      <c r="C32" s="245" t="s">
        <v>1054</v>
      </c>
      <c r="D32" s="37"/>
      <c r="E32" s="37"/>
      <c r="F32" s="37"/>
      <c r="G32" s="37"/>
      <c r="H32" s="38"/>
    </row>
    <row r="33" s="2" customFormat="1" ht="16.8" customHeight="1">
      <c r="A33" s="37"/>
      <c r="B33" s="38"/>
      <c r="C33" s="243" t="s">
        <v>594</v>
      </c>
      <c r="D33" s="243" t="s">
        <v>595</v>
      </c>
      <c r="E33" s="18" t="s">
        <v>202</v>
      </c>
      <c r="F33" s="244">
        <v>755.19899999999996</v>
      </c>
      <c r="G33" s="37"/>
      <c r="H33" s="38"/>
    </row>
    <row r="34" s="2" customFormat="1" ht="16.8" customHeight="1">
      <c r="A34" s="37"/>
      <c r="B34" s="38"/>
      <c r="C34" s="243" t="s">
        <v>606</v>
      </c>
      <c r="D34" s="243" t="s">
        <v>607</v>
      </c>
      <c r="E34" s="18" t="s">
        <v>202</v>
      </c>
      <c r="F34" s="244">
        <v>1041.0350000000001</v>
      </c>
      <c r="G34" s="37"/>
      <c r="H34" s="38"/>
    </row>
    <row r="35" s="2" customFormat="1" ht="16.8" customHeight="1">
      <c r="A35" s="37"/>
      <c r="B35" s="38"/>
      <c r="C35" s="239" t="s">
        <v>1055</v>
      </c>
      <c r="D35" s="240" t="s">
        <v>1056</v>
      </c>
      <c r="E35" s="241" t="s">
        <v>1</v>
      </c>
      <c r="F35" s="242">
        <v>2.0649999999999999</v>
      </c>
      <c r="G35" s="37"/>
      <c r="H35" s="38"/>
    </row>
    <row r="36" s="2" customFormat="1" ht="16.8" customHeight="1">
      <c r="A36" s="37"/>
      <c r="B36" s="38"/>
      <c r="C36" s="239" t="s">
        <v>1057</v>
      </c>
      <c r="D36" s="240" t="s">
        <v>1058</v>
      </c>
      <c r="E36" s="241" t="s">
        <v>1</v>
      </c>
      <c r="F36" s="242">
        <v>0</v>
      </c>
      <c r="G36" s="37"/>
      <c r="H36" s="38"/>
    </row>
    <row r="37" s="2" customFormat="1" ht="16.8" customHeight="1">
      <c r="A37" s="37"/>
      <c r="B37" s="38"/>
      <c r="C37" s="239" t="s">
        <v>1059</v>
      </c>
      <c r="D37" s="240" t="s">
        <v>1060</v>
      </c>
      <c r="E37" s="241" t="s">
        <v>1</v>
      </c>
      <c r="F37" s="242">
        <v>0</v>
      </c>
      <c r="G37" s="37"/>
      <c r="H37" s="38"/>
    </row>
    <row r="38" s="2" customFormat="1" ht="16.8" customHeight="1">
      <c r="A38" s="37"/>
      <c r="B38" s="38"/>
      <c r="C38" s="239" t="s">
        <v>1061</v>
      </c>
      <c r="D38" s="240" t="s">
        <v>1062</v>
      </c>
      <c r="E38" s="241" t="s">
        <v>1</v>
      </c>
      <c r="F38" s="242">
        <v>0</v>
      </c>
      <c r="G38" s="37"/>
      <c r="H38" s="38"/>
    </row>
    <row r="39" s="2" customFormat="1" ht="16.8" customHeight="1">
      <c r="A39" s="37"/>
      <c r="B39" s="38"/>
      <c r="C39" s="239" t="s">
        <v>103</v>
      </c>
      <c r="D39" s="240" t="s">
        <v>104</v>
      </c>
      <c r="E39" s="241" t="s">
        <v>1</v>
      </c>
      <c r="F39" s="242">
        <v>104.99800000000001</v>
      </c>
      <c r="G39" s="37"/>
      <c r="H39" s="38"/>
    </row>
    <row r="40" s="2" customFormat="1" ht="16.8" customHeight="1">
      <c r="A40" s="37"/>
      <c r="B40" s="38"/>
      <c r="C40" s="243" t="s">
        <v>1</v>
      </c>
      <c r="D40" s="243" t="s">
        <v>375</v>
      </c>
      <c r="E40" s="18" t="s">
        <v>1</v>
      </c>
      <c r="F40" s="244">
        <v>49.862000000000002</v>
      </c>
      <c r="G40" s="37"/>
      <c r="H40" s="38"/>
    </row>
    <row r="41" s="2" customFormat="1" ht="16.8" customHeight="1">
      <c r="A41" s="37"/>
      <c r="B41" s="38"/>
      <c r="C41" s="243" t="s">
        <v>1</v>
      </c>
      <c r="D41" s="243" t="s">
        <v>376</v>
      </c>
      <c r="E41" s="18" t="s">
        <v>1</v>
      </c>
      <c r="F41" s="244">
        <v>33.816000000000003</v>
      </c>
      <c r="G41" s="37"/>
      <c r="H41" s="38"/>
    </row>
    <row r="42" s="2" customFormat="1" ht="16.8" customHeight="1">
      <c r="A42" s="37"/>
      <c r="B42" s="38"/>
      <c r="C42" s="243" t="s">
        <v>1</v>
      </c>
      <c r="D42" s="243" t="s">
        <v>377</v>
      </c>
      <c r="E42" s="18" t="s">
        <v>1</v>
      </c>
      <c r="F42" s="244">
        <v>21.32</v>
      </c>
      <c r="G42" s="37"/>
      <c r="H42" s="38"/>
    </row>
    <row r="43" s="2" customFormat="1" ht="16.8" customHeight="1">
      <c r="A43" s="37"/>
      <c r="B43" s="38"/>
      <c r="C43" s="243" t="s">
        <v>103</v>
      </c>
      <c r="D43" s="243" t="s">
        <v>378</v>
      </c>
      <c r="E43" s="18" t="s">
        <v>1</v>
      </c>
      <c r="F43" s="244">
        <v>104.99800000000001</v>
      </c>
      <c r="G43" s="37"/>
      <c r="H43" s="38"/>
    </row>
    <row r="44" s="2" customFormat="1" ht="16.8" customHeight="1">
      <c r="A44" s="37"/>
      <c r="B44" s="38"/>
      <c r="C44" s="245" t="s">
        <v>1054</v>
      </c>
      <c r="D44" s="37"/>
      <c r="E44" s="37"/>
      <c r="F44" s="37"/>
      <c r="G44" s="37"/>
      <c r="H44" s="38"/>
    </row>
    <row r="45" s="2" customFormat="1">
      <c r="A45" s="37"/>
      <c r="B45" s="38"/>
      <c r="C45" s="243" t="s">
        <v>371</v>
      </c>
      <c r="D45" s="243" t="s">
        <v>372</v>
      </c>
      <c r="E45" s="18" t="s">
        <v>202</v>
      </c>
      <c r="F45" s="244">
        <v>104.99800000000001</v>
      </c>
      <c r="G45" s="37"/>
      <c r="H45" s="38"/>
    </row>
    <row r="46" s="2" customFormat="1" ht="16.8" customHeight="1">
      <c r="A46" s="37"/>
      <c r="B46" s="38"/>
      <c r="C46" s="243" t="s">
        <v>363</v>
      </c>
      <c r="D46" s="243" t="s">
        <v>364</v>
      </c>
      <c r="E46" s="18" t="s">
        <v>202</v>
      </c>
      <c r="F46" s="244">
        <v>137.69300000000001</v>
      </c>
      <c r="G46" s="37"/>
      <c r="H46" s="38"/>
    </row>
    <row r="47" s="2" customFormat="1" ht="16.8" customHeight="1">
      <c r="A47" s="37"/>
      <c r="B47" s="38"/>
      <c r="C47" s="243" t="s">
        <v>606</v>
      </c>
      <c r="D47" s="243" t="s">
        <v>607</v>
      </c>
      <c r="E47" s="18" t="s">
        <v>202</v>
      </c>
      <c r="F47" s="244">
        <v>1041.0350000000001</v>
      </c>
      <c r="G47" s="37"/>
      <c r="H47" s="38"/>
    </row>
    <row r="48" s="2" customFormat="1" ht="16.8" customHeight="1">
      <c r="A48" s="37"/>
      <c r="B48" s="38"/>
      <c r="C48" s="239" t="s">
        <v>107</v>
      </c>
      <c r="D48" s="240" t="s">
        <v>108</v>
      </c>
      <c r="E48" s="241" t="s">
        <v>1</v>
      </c>
      <c r="F48" s="242">
        <v>4.7039999999999997</v>
      </c>
      <c r="G48" s="37"/>
      <c r="H48" s="38"/>
    </row>
    <row r="49" s="2" customFormat="1" ht="16.8" customHeight="1">
      <c r="A49" s="37"/>
      <c r="B49" s="38"/>
      <c r="C49" s="243" t="s">
        <v>1</v>
      </c>
      <c r="D49" s="243" t="s">
        <v>384</v>
      </c>
      <c r="E49" s="18" t="s">
        <v>1</v>
      </c>
      <c r="F49" s="244">
        <v>4.7039999999999997</v>
      </c>
      <c r="G49" s="37"/>
      <c r="H49" s="38"/>
    </row>
    <row r="50" s="2" customFormat="1" ht="16.8" customHeight="1">
      <c r="A50" s="37"/>
      <c r="B50" s="38"/>
      <c r="C50" s="243" t="s">
        <v>107</v>
      </c>
      <c r="D50" s="243" t="s">
        <v>191</v>
      </c>
      <c r="E50" s="18" t="s">
        <v>1</v>
      </c>
      <c r="F50" s="244">
        <v>4.7039999999999997</v>
      </c>
      <c r="G50" s="37"/>
      <c r="H50" s="38"/>
    </row>
    <row r="51" s="2" customFormat="1" ht="16.8" customHeight="1">
      <c r="A51" s="37"/>
      <c r="B51" s="38"/>
      <c r="C51" s="245" t="s">
        <v>1054</v>
      </c>
      <c r="D51" s="37"/>
      <c r="E51" s="37"/>
      <c r="F51" s="37"/>
      <c r="G51" s="37"/>
      <c r="H51" s="38"/>
    </row>
    <row r="52" s="2" customFormat="1" ht="16.8" customHeight="1">
      <c r="A52" s="37"/>
      <c r="B52" s="38"/>
      <c r="C52" s="243" t="s">
        <v>380</v>
      </c>
      <c r="D52" s="243" t="s">
        <v>381</v>
      </c>
      <c r="E52" s="18" t="s">
        <v>202</v>
      </c>
      <c r="F52" s="244">
        <v>4.7039999999999997</v>
      </c>
      <c r="G52" s="37"/>
      <c r="H52" s="38"/>
    </row>
    <row r="53" s="2" customFormat="1" ht="16.8" customHeight="1">
      <c r="A53" s="37"/>
      <c r="B53" s="38"/>
      <c r="C53" s="243" t="s">
        <v>393</v>
      </c>
      <c r="D53" s="243" t="s">
        <v>394</v>
      </c>
      <c r="E53" s="18" t="s">
        <v>202</v>
      </c>
      <c r="F53" s="244">
        <v>10.449999999999999</v>
      </c>
      <c r="G53" s="37"/>
      <c r="H53" s="38"/>
    </row>
    <row r="54" s="2" customFormat="1" ht="16.8" customHeight="1">
      <c r="A54" s="37"/>
      <c r="B54" s="38"/>
      <c r="C54" s="243" t="s">
        <v>606</v>
      </c>
      <c r="D54" s="243" t="s">
        <v>607</v>
      </c>
      <c r="E54" s="18" t="s">
        <v>202</v>
      </c>
      <c r="F54" s="244">
        <v>1041.0350000000001</v>
      </c>
      <c r="G54" s="37"/>
      <c r="H54" s="38"/>
    </row>
    <row r="55" s="2" customFormat="1" ht="16.8" customHeight="1">
      <c r="A55" s="37"/>
      <c r="B55" s="38"/>
      <c r="C55" s="239" t="s">
        <v>110</v>
      </c>
      <c r="D55" s="240" t="s">
        <v>111</v>
      </c>
      <c r="E55" s="241" t="s">
        <v>1</v>
      </c>
      <c r="F55" s="242">
        <v>5.7460000000000004</v>
      </c>
      <c r="G55" s="37"/>
      <c r="H55" s="38"/>
    </row>
    <row r="56" s="2" customFormat="1" ht="16.8" customHeight="1">
      <c r="A56" s="37"/>
      <c r="B56" s="38"/>
      <c r="C56" s="243" t="s">
        <v>1</v>
      </c>
      <c r="D56" s="243" t="s">
        <v>389</v>
      </c>
      <c r="E56" s="18" t="s">
        <v>1</v>
      </c>
      <c r="F56" s="244">
        <v>5.7460000000000004</v>
      </c>
      <c r="G56" s="37"/>
      <c r="H56" s="38"/>
    </row>
    <row r="57" s="2" customFormat="1" ht="16.8" customHeight="1">
      <c r="A57" s="37"/>
      <c r="B57" s="38"/>
      <c r="C57" s="243" t="s">
        <v>110</v>
      </c>
      <c r="D57" s="243" t="s">
        <v>391</v>
      </c>
      <c r="E57" s="18" t="s">
        <v>1</v>
      </c>
      <c r="F57" s="244">
        <v>5.7460000000000004</v>
      </c>
      <c r="G57" s="37"/>
      <c r="H57" s="38"/>
    </row>
    <row r="58" s="2" customFormat="1" ht="16.8" customHeight="1">
      <c r="A58" s="37"/>
      <c r="B58" s="38"/>
      <c r="C58" s="245" t="s">
        <v>1054</v>
      </c>
      <c r="D58" s="37"/>
      <c r="E58" s="37"/>
      <c r="F58" s="37"/>
      <c r="G58" s="37"/>
      <c r="H58" s="38"/>
    </row>
    <row r="59" s="2" customFormat="1" ht="16.8" customHeight="1">
      <c r="A59" s="37"/>
      <c r="B59" s="38"/>
      <c r="C59" s="243" t="s">
        <v>386</v>
      </c>
      <c r="D59" s="243" t="s">
        <v>387</v>
      </c>
      <c r="E59" s="18" t="s">
        <v>202</v>
      </c>
      <c r="F59" s="244">
        <v>5.7460000000000004</v>
      </c>
      <c r="G59" s="37"/>
      <c r="H59" s="38"/>
    </row>
    <row r="60" s="2" customFormat="1" ht="16.8" customHeight="1">
      <c r="A60" s="37"/>
      <c r="B60" s="38"/>
      <c r="C60" s="243" t="s">
        <v>393</v>
      </c>
      <c r="D60" s="243" t="s">
        <v>394</v>
      </c>
      <c r="E60" s="18" t="s">
        <v>202</v>
      </c>
      <c r="F60" s="244">
        <v>10.449999999999999</v>
      </c>
      <c r="G60" s="37"/>
      <c r="H60" s="38"/>
    </row>
    <row r="61" s="2" customFormat="1" ht="16.8" customHeight="1">
      <c r="A61" s="37"/>
      <c r="B61" s="38"/>
      <c r="C61" s="243" t="s">
        <v>606</v>
      </c>
      <c r="D61" s="243" t="s">
        <v>607</v>
      </c>
      <c r="E61" s="18" t="s">
        <v>202</v>
      </c>
      <c r="F61" s="244">
        <v>1041.0350000000001</v>
      </c>
      <c r="G61" s="37"/>
      <c r="H61" s="38"/>
    </row>
    <row r="62" s="2" customFormat="1" ht="16.8" customHeight="1">
      <c r="A62" s="37"/>
      <c r="B62" s="38"/>
      <c r="C62" s="239" t="s">
        <v>113</v>
      </c>
      <c r="D62" s="240" t="s">
        <v>114</v>
      </c>
      <c r="E62" s="241" t="s">
        <v>1</v>
      </c>
      <c r="F62" s="242">
        <v>32.695</v>
      </c>
      <c r="G62" s="37"/>
      <c r="H62" s="38"/>
    </row>
    <row r="63" s="2" customFormat="1" ht="16.8" customHeight="1">
      <c r="A63" s="37"/>
      <c r="B63" s="38"/>
      <c r="C63" s="243" t="s">
        <v>1</v>
      </c>
      <c r="D63" s="243" t="s">
        <v>359</v>
      </c>
      <c r="E63" s="18" t="s">
        <v>1</v>
      </c>
      <c r="F63" s="244">
        <v>20.02</v>
      </c>
      <c r="G63" s="37"/>
      <c r="H63" s="38"/>
    </row>
    <row r="64" s="2" customFormat="1" ht="16.8" customHeight="1">
      <c r="A64" s="37"/>
      <c r="B64" s="38"/>
      <c r="C64" s="243" t="s">
        <v>1</v>
      </c>
      <c r="D64" s="243" t="s">
        <v>360</v>
      </c>
      <c r="E64" s="18" t="s">
        <v>1</v>
      </c>
      <c r="F64" s="244">
        <v>12.675000000000001</v>
      </c>
      <c r="G64" s="37"/>
      <c r="H64" s="38"/>
    </row>
    <row r="65" s="2" customFormat="1" ht="16.8" customHeight="1">
      <c r="A65" s="37"/>
      <c r="B65" s="38"/>
      <c r="C65" s="243" t="s">
        <v>113</v>
      </c>
      <c r="D65" s="243" t="s">
        <v>361</v>
      </c>
      <c r="E65" s="18" t="s">
        <v>1</v>
      </c>
      <c r="F65" s="244">
        <v>32.695</v>
      </c>
      <c r="G65" s="37"/>
      <c r="H65" s="38"/>
    </row>
    <row r="66" s="2" customFormat="1" ht="16.8" customHeight="1">
      <c r="A66" s="37"/>
      <c r="B66" s="38"/>
      <c r="C66" s="245" t="s">
        <v>1054</v>
      </c>
      <c r="D66" s="37"/>
      <c r="E66" s="37"/>
      <c r="F66" s="37"/>
      <c r="G66" s="37"/>
      <c r="H66" s="38"/>
    </row>
    <row r="67" s="2" customFormat="1" ht="16.8" customHeight="1">
      <c r="A67" s="37"/>
      <c r="B67" s="38"/>
      <c r="C67" s="243" t="s">
        <v>356</v>
      </c>
      <c r="D67" s="243" t="s">
        <v>357</v>
      </c>
      <c r="E67" s="18" t="s">
        <v>202</v>
      </c>
      <c r="F67" s="244">
        <v>32.695</v>
      </c>
      <c r="G67" s="37"/>
      <c r="H67" s="38"/>
    </row>
    <row r="68" s="2" customFormat="1" ht="16.8" customHeight="1">
      <c r="A68" s="37"/>
      <c r="B68" s="38"/>
      <c r="C68" s="243" t="s">
        <v>363</v>
      </c>
      <c r="D68" s="243" t="s">
        <v>364</v>
      </c>
      <c r="E68" s="18" t="s">
        <v>202</v>
      </c>
      <c r="F68" s="244">
        <v>137.69300000000001</v>
      </c>
      <c r="G68" s="37"/>
      <c r="H68" s="38"/>
    </row>
    <row r="69" s="2" customFormat="1" ht="16.8" customHeight="1">
      <c r="A69" s="37"/>
      <c r="B69" s="38"/>
      <c r="C69" s="243" t="s">
        <v>606</v>
      </c>
      <c r="D69" s="243" t="s">
        <v>607</v>
      </c>
      <c r="E69" s="18" t="s">
        <v>202</v>
      </c>
      <c r="F69" s="244">
        <v>1041.0350000000001</v>
      </c>
      <c r="G69" s="37"/>
      <c r="H69" s="38"/>
    </row>
    <row r="70" s="2" customFormat="1" ht="16.8" customHeight="1">
      <c r="A70" s="37"/>
      <c r="B70" s="38"/>
      <c r="C70" s="239" t="s">
        <v>1063</v>
      </c>
      <c r="D70" s="240" t="s">
        <v>1064</v>
      </c>
      <c r="E70" s="241" t="s">
        <v>1</v>
      </c>
      <c r="F70" s="242">
        <v>0</v>
      </c>
      <c r="G70" s="37"/>
      <c r="H70" s="38"/>
    </row>
    <row r="71" s="2" customFormat="1" ht="16.8" customHeight="1">
      <c r="A71" s="37"/>
      <c r="B71" s="38"/>
      <c r="C71" s="239" t="s">
        <v>411</v>
      </c>
      <c r="D71" s="240" t="s">
        <v>1065</v>
      </c>
      <c r="E71" s="241" t="s">
        <v>1</v>
      </c>
      <c r="F71" s="242">
        <v>0</v>
      </c>
      <c r="G71" s="37"/>
      <c r="H71" s="38"/>
    </row>
    <row r="72" s="2" customFormat="1" ht="16.8" customHeight="1">
      <c r="A72" s="37"/>
      <c r="B72" s="38"/>
      <c r="C72" s="243" t="s">
        <v>411</v>
      </c>
      <c r="D72" s="243" t="s">
        <v>412</v>
      </c>
      <c r="E72" s="18" t="s">
        <v>1</v>
      </c>
      <c r="F72" s="244">
        <v>0</v>
      </c>
      <c r="G72" s="37"/>
      <c r="H72" s="38"/>
    </row>
    <row r="73" s="2" customFormat="1" ht="16.8" customHeight="1">
      <c r="A73" s="37"/>
      <c r="B73" s="38"/>
      <c r="C73" s="239" t="s">
        <v>116</v>
      </c>
      <c r="D73" s="240" t="s">
        <v>117</v>
      </c>
      <c r="E73" s="241" t="s">
        <v>1</v>
      </c>
      <c r="F73" s="242">
        <v>429.39999999999998</v>
      </c>
      <c r="G73" s="37"/>
      <c r="H73" s="38"/>
    </row>
    <row r="74" s="2" customFormat="1" ht="16.8" customHeight="1">
      <c r="A74" s="37"/>
      <c r="B74" s="38"/>
      <c r="C74" s="243" t="s">
        <v>1</v>
      </c>
      <c r="D74" s="243" t="s">
        <v>413</v>
      </c>
      <c r="E74" s="18" t="s">
        <v>1</v>
      </c>
      <c r="F74" s="244">
        <v>429.39999999999998</v>
      </c>
      <c r="G74" s="37"/>
      <c r="H74" s="38"/>
    </row>
    <row r="75" s="2" customFormat="1" ht="16.8" customHeight="1">
      <c r="A75" s="37"/>
      <c r="B75" s="38"/>
      <c r="C75" s="243" t="s">
        <v>116</v>
      </c>
      <c r="D75" s="243" t="s">
        <v>415</v>
      </c>
      <c r="E75" s="18" t="s">
        <v>1</v>
      </c>
      <c r="F75" s="244">
        <v>429.39999999999998</v>
      </c>
      <c r="G75" s="37"/>
      <c r="H75" s="38"/>
    </row>
    <row r="76" s="2" customFormat="1" ht="16.8" customHeight="1">
      <c r="A76" s="37"/>
      <c r="B76" s="38"/>
      <c r="C76" s="245" t="s">
        <v>1054</v>
      </c>
      <c r="D76" s="37"/>
      <c r="E76" s="37"/>
      <c r="F76" s="37"/>
      <c r="G76" s="37"/>
      <c r="H76" s="38"/>
    </row>
    <row r="77" s="2" customFormat="1">
      <c r="A77" s="37"/>
      <c r="B77" s="38"/>
      <c r="C77" s="243" t="s">
        <v>408</v>
      </c>
      <c r="D77" s="243" t="s">
        <v>409</v>
      </c>
      <c r="E77" s="18" t="s">
        <v>202</v>
      </c>
      <c r="F77" s="244">
        <v>429.39999999999998</v>
      </c>
      <c r="G77" s="37"/>
      <c r="H77" s="38"/>
    </row>
    <row r="78" s="2" customFormat="1" ht="16.8" customHeight="1">
      <c r="A78" s="37"/>
      <c r="B78" s="38"/>
      <c r="C78" s="243" t="s">
        <v>398</v>
      </c>
      <c r="D78" s="243" t="s">
        <v>399</v>
      </c>
      <c r="E78" s="18" t="s">
        <v>202</v>
      </c>
      <c r="F78" s="244">
        <v>858.79999999999995</v>
      </c>
      <c r="G78" s="37"/>
      <c r="H78" s="38"/>
    </row>
    <row r="79" s="2" customFormat="1" ht="16.8" customHeight="1">
      <c r="A79" s="37"/>
      <c r="B79" s="38"/>
      <c r="C79" s="243" t="s">
        <v>417</v>
      </c>
      <c r="D79" s="243" t="s">
        <v>418</v>
      </c>
      <c r="E79" s="18" t="s">
        <v>202</v>
      </c>
      <c r="F79" s="244">
        <v>450.87</v>
      </c>
      <c r="G79" s="37"/>
      <c r="H79" s="38"/>
    </row>
    <row r="80" s="2" customFormat="1" ht="16.8" customHeight="1">
      <c r="A80" s="37"/>
      <c r="B80" s="38"/>
      <c r="C80" s="243" t="s">
        <v>403</v>
      </c>
      <c r="D80" s="243" t="s">
        <v>404</v>
      </c>
      <c r="E80" s="18" t="s">
        <v>202</v>
      </c>
      <c r="F80" s="244">
        <v>875.976</v>
      </c>
      <c r="G80" s="37"/>
      <c r="H80" s="38"/>
    </row>
    <row r="81" s="2" customFormat="1" ht="16.8" customHeight="1">
      <c r="A81" s="37"/>
      <c r="B81" s="38"/>
      <c r="C81" s="239" t="s">
        <v>120</v>
      </c>
      <c r="D81" s="240" t="s">
        <v>121</v>
      </c>
      <c r="E81" s="241" t="s">
        <v>1</v>
      </c>
      <c r="F81" s="242">
        <v>8.4000000000000004</v>
      </c>
      <c r="G81" s="37"/>
      <c r="H81" s="38"/>
    </row>
    <row r="82" s="2" customFormat="1" ht="16.8" customHeight="1">
      <c r="A82" s="37"/>
      <c r="B82" s="38"/>
      <c r="C82" s="243" t="s">
        <v>1</v>
      </c>
      <c r="D82" s="243" t="s">
        <v>576</v>
      </c>
      <c r="E82" s="18" t="s">
        <v>1</v>
      </c>
      <c r="F82" s="244">
        <v>1.6499999999999999</v>
      </c>
      <c r="G82" s="37"/>
      <c r="H82" s="38"/>
    </row>
    <row r="83" s="2" customFormat="1" ht="16.8" customHeight="1">
      <c r="A83" s="37"/>
      <c r="B83" s="38"/>
      <c r="C83" s="243" t="s">
        <v>1</v>
      </c>
      <c r="D83" s="243" t="s">
        <v>577</v>
      </c>
      <c r="E83" s="18" t="s">
        <v>1</v>
      </c>
      <c r="F83" s="244">
        <v>1.5</v>
      </c>
      <c r="G83" s="37"/>
      <c r="H83" s="38"/>
    </row>
    <row r="84" s="2" customFormat="1" ht="16.8" customHeight="1">
      <c r="A84" s="37"/>
      <c r="B84" s="38"/>
      <c r="C84" s="243" t="s">
        <v>1</v>
      </c>
      <c r="D84" s="243" t="s">
        <v>578</v>
      </c>
      <c r="E84" s="18" t="s">
        <v>1</v>
      </c>
      <c r="F84" s="244">
        <v>1.5</v>
      </c>
      <c r="G84" s="37"/>
      <c r="H84" s="38"/>
    </row>
    <row r="85" s="2" customFormat="1" ht="16.8" customHeight="1">
      <c r="A85" s="37"/>
      <c r="B85" s="38"/>
      <c r="C85" s="243" t="s">
        <v>1</v>
      </c>
      <c r="D85" s="243" t="s">
        <v>579</v>
      </c>
      <c r="E85" s="18" t="s">
        <v>1</v>
      </c>
      <c r="F85" s="244">
        <v>1.5</v>
      </c>
      <c r="G85" s="37"/>
      <c r="H85" s="38"/>
    </row>
    <row r="86" s="2" customFormat="1" ht="16.8" customHeight="1">
      <c r="A86" s="37"/>
      <c r="B86" s="38"/>
      <c r="C86" s="243" t="s">
        <v>1</v>
      </c>
      <c r="D86" s="243" t="s">
        <v>580</v>
      </c>
      <c r="E86" s="18" t="s">
        <v>1</v>
      </c>
      <c r="F86" s="244">
        <v>2.25</v>
      </c>
      <c r="G86" s="37"/>
      <c r="H86" s="38"/>
    </row>
    <row r="87" s="2" customFormat="1" ht="16.8" customHeight="1">
      <c r="A87" s="37"/>
      <c r="B87" s="38"/>
      <c r="C87" s="243" t="s">
        <v>120</v>
      </c>
      <c r="D87" s="243" t="s">
        <v>191</v>
      </c>
      <c r="E87" s="18" t="s">
        <v>1</v>
      </c>
      <c r="F87" s="244">
        <v>8.4000000000000004</v>
      </c>
      <c r="G87" s="37"/>
      <c r="H87" s="38"/>
    </row>
    <row r="88" s="2" customFormat="1" ht="16.8" customHeight="1">
      <c r="A88" s="37"/>
      <c r="B88" s="38"/>
      <c r="C88" s="245" t="s">
        <v>1054</v>
      </c>
      <c r="D88" s="37"/>
      <c r="E88" s="37"/>
      <c r="F88" s="37"/>
      <c r="G88" s="37"/>
      <c r="H88" s="38"/>
    </row>
    <row r="89" s="2" customFormat="1">
      <c r="A89" s="37"/>
      <c r="B89" s="38"/>
      <c r="C89" s="243" t="s">
        <v>572</v>
      </c>
      <c r="D89" s="243" t="s">
        <v>573</v>
      </c>
      <c r="E89" s="18" t="s">
        <v>202</v>
      </c>
      <c r="F89" s="244">
        <v>8.4000000000000004</v>
      </c>
      <c r="G89" s="37"/>
      <c r="H89" s="38"/>
    </row>
    <row r="90" s="2" customFormat="1" ht="16.8" customHeight="1">
      <c r="A90" s="37"/>
      <c r="B90" s="38"/>
      <c r="C90" s="243" t="s">
        <v>568</v>
      </c>
      <c r="D90" s="243" t="s">
        <v>569</v>
      </c>
      <c r="E90" s="18" t="s">
        <v>202</v>
      </c>
      <c r="F90" s="244">
        <v>8.4000000000000004</v>
      </c>
      <c r="G90" s="37"/>
      <c r="H90" s="38"/>
    </row>
    <row r="91" s="2" customFormat="1" ht="16.8" customHeight="1">
      <c r="A91" s="37"/>
      <c r="B91" s="38"/>
      <c r="C91" s="243" t="s">
        <v>583</v>
      </c>
      <c r="D91" s="243" t="s">
        <v>584</v>
      </c>
      <c r="E91" s="18" t="s">
        <v>202</v>
      </c>
      <c r="F91" s="244">
        <v>9.2400000000000002</v>
      </c>
      <c r="G91" s="37"/>
      <c r="H91" s="38"/>
    </row>
    <row r="92" s="2" customFormat="1" ht="16.8" customHeight="1">
      <c r="A92" s="37"/>
      <c r="B92" s="38"/>
      <c r="C92" s="239" t="s">
        <v>1066</v>
      </c>
      <c r="D92" s="240" t="s">
        <v>1067</v>
      </c>
      <c r="E92" s="241" t="s">
        <v>1</v>
      </c>
      <c r="F92" s="242">
        <v>0</v>
      </c>
      <c r="G92" s="37"/>
      <c r="H92" s="38"/>
    </row>
    <row r="93" s="2" customFormat="1" ht="16.8" customHeight="1">
      <c r="A93" s="37"/>
      <c r="B93" s="38"/>
      <c r="C93" s="239" t="s">
        <v>1068</v>
      </c>
      <c r="D93" s="240" t="s">
        <v>1069</v>
      </c>
      <c r="E93" s="241" t="s">
        <v>1</v>
      </c>
      <c r="F93" s="242">
        <v>0</v>
      </c>
      <c r="G93" s="37"/>
      <c r="H93" s="38"/>
    </row>
    <row r="94" s="2" customFormat="1" ht="16.8" customHeight="1">
      <c r="A94" s="37"/>
      <c r="B94" s="38"/>
      <c r="C94" s="239" t="s">
        <v>1070</v>
      </c>
      <c r="D94" s="240" t="s">
        <v>1071</v>
      </c>
      <c r="E94" s="241" t="s">
        <v>1</v>
      </c>
      <c r="F94" s="242">
        <v>0</v>
      </c>
      <c r="G94" s="37"/>
      <c r="H94" s="38"/>
    </row>
    <row r="95" s="2" customFormat="1" ht="16.8" customHeight="1">
      <c r="A95" s="37"/>
      <c r="B95" s="38"/>
      <c r="C95" s="239" t="s">
        <v>226</v>
      </c>
      <c r="D95" s="240" t="s">
        <v>226</v>
      </c>
      <c r="E95" s="241" t="s">
        <v>1</v>
      </c>
      <c r="F95" s="242">
        <v>0</v>
      </c>
      <c r="G95" s="37"/>
      <c r="H95" s="38"/>
    </row>
    <row r="96" s="2" customFormat="1" ht="16.8" customHeight="1">
      <c r="A96" s="37"/>
      <c r="B96" s="38"/>
      <c r="C96" s="243" t="s">
        <v>1</v>
      </c>
      <c r="D96" s="243" t="s">
        <v>1</v>
      </c>
      <c r="E96" s="18" t="s">
        <v>1</v>
      </c>
      <c r="F96" s="244">
        <v>0</v>
      </c>
      <c r="G96" s="37"/>
      <c r="H96" s="38"/>
    </row>
    <row r="97" s="2" customFormat="1" ht="16.8" customHeight="1">
      <c r="A97" s="37"/>
      <c r="B97" s="38"/>
      <c r="C97" s="243" t="s">
        <v>226</v>
      </c>
      <c r="D97" s="243" t="s">
        <v>227</v>
      </c>
      <c r="E97" s="18" t="s">
        <v>1</v>
      </c>
      <c r="F97" s="244">
        <v>0</v>
      </c>
      <c r="G97" s="37"/>
      <c r="H97" s="38"/>
    </row>
    <row r="98" s="2" customFormat="1" ht="16.8" customHeight="1">
      <c r="A98" s="37"/>
      <c r="B98" s="38"/>
      <c r="C98" s="239" t="s">
        <v>124</v>
      </c>
      <c r="D98" s="240" t="s">
        <v>124</v>
      </c>
      <c r="E98" s="241" t="s">
        <v>1</v>
      </c>
      <c r="F98" s="242">
        <v>0</v>
      </c>
      <c r="G98" s="37"/>
      <c r="H98" s="38"/>
    </row>
    <row r="99" s="2" customFormat="1" ht="16.8" customHeight="1">
      <c r="A99" s="37"/>
      <c r="B99" s="38"/>
      <c r="C99" s="243" t="s">
        <v>1</v>
      </c>
      <c r="D99" s="243" t="s">
        <v>1</v>
      </c>
      <c r="E99" s="18" t="s">
        <v>1</v>
      </c>
      <c r="F99" s="244">
        <v>0</v>
      </c>
      <c r="G99" s="37"/>
      <c r="H99" s="38"/>
    </row>
    <row r="100" s="2" customFormat="1" ht="16.8" customHeight="1">
      <c r="A100" s="37"/>
      <c r="B100" s="38"/>
      <c r="C100" s="243" t="s">
        <v>124</v>
      </c>
      <c r="D100" s="243" t="s">
        <v>228</v>
      </c>
      <c r="E100" s="18" t="s">
        <v>1</v>
      </c>
      <c r="F100" s="244">
        <v>0</v>
      </c>
      <c r="G100" s="37"/>
      <c r="H100" s="38"/>
    </row>
    <row r="101" s="2" customFormat="1" ht="16.8" customHeight="1">
      <c r="A101" s="37"/>
      <c r="B101" s="38"/>
      <c r="C101" s="245" t="s">
        <v>1054</v>
      </c>
      <c r="D101" s="37"/>
      <c r="E101" s="37"/>
      <c r="F101" s="37"/>
      <c r="G101" s="37"/>
      <c r="H101" s="38"/>
    </row>
    <row r="102" s="2" customFormat="1" ht="16.8" customHeight="1">
      <c r="A102" s="37"/>
      <c r="B102" s="38"/>
      <c r="C102" s="243" t="s">
        <v>222</v>
      </c>
      <c r="D102" s="243" t="s">
        <v>223</v>
      </c>
      <c r="E102" s="18" t="s">
        <v>202</v>
      </c>
      <c r="F102" s="244">
        <v>347.5</v>
      </c>
      <c r="G102" s="37"/>
      <c r="H102" s="38"/>
    </row>
    <row r="103" s="2" customFormat="1" ht="16.8" customHeight="1">
      <c r="A103" s="37"/>
      <c r="B103" s="38"/>
      <c r="C103" s="243" t="s">
        <v>523</v>
      </c>
      <c r="D103" s="243" t="s">
        <v>524</v>
      </c>
      <c r="E103" s="18" t="s">
        <v>202</v>
      </c>
      <c r="F103" s="244">
        <v>334.89999999999998</v>
      </c>
      <c r="G103" s="37"/>
      <c r="H103" s="38"/>
    </row>
    <row r="104" s="2" customFormat="1" ht="16.8" customHeight="1">
      <c r="A104" s="37"/>
      <c r="B104" s="38"/>
      <c r="C104" s="243" t="s">
        <v>528</v>
      </c>
      <c r="D104" s="243" t="s">
        <v>529</v>
      </c>
      <c r="E104" s="18" t="s">
        <v>202</v>
      </c>
      <c r="F104" s="244">
        <v>334.89999999999998</v>
      </c>
      <c r="G104" s="37"/>
      <c r="H104" s="38"/>
    </row>
    <row r="105" s="2" customFormat="1" ht="16.8" customHeight="1">
      <c r="A105" s="37"/>
      <c r="B105" s="38"/>
      <c r="C105" s="243" t="s">
        <v>532</v>
      </c>
      <c r="D105" s="243" t="s">
        <v>533</v>
      </c>
      <c r="E105" s="18" t="s">
        <v>202</v>
      </c>
      <c r="F105" s="244">
        <v>334.89999999999998</v>
      </c>
      <c r="G105" s="37"/>
      <c r="H105" s="38"/>
    </row>
    <row r="106" s="2" customFormat="1" ht="16.8" customHeight="1">
      <c r="A106" s="37"/>
      <c r="B106" s="38"/>
      <c r="C106" s="243" t="s">
        <v>544</v>
      </c>
      <c r="D106" s="243" t="s">
        <v>545</v>
      </c>
      <c r="E106" s="18" t="s">
        <v>202</v>
      </c>
      <c r="F106" s="244">
        <v>334.89999999999998</v>
      </c>
      <c r="G106" s="37"/>
      <c r="H106" s="38"/>
    </row>
    <row r="107" s="2" customFormat="1" ht="16.8" customHeight="1">
      <c r="A107" s="37"/>
      <c r="B107" s="38"/>
      <c r="C107" s="243" t="s">
        <v>553</v>
      </c>
      <c r="D107" s="243" t="s">
        <v>554</v>
      </c>
      <c r="E107" s="18" t="s">
        <v>304</v>
      </c>
      <c r="F107" s="244">
        <v>334.89999999999998</v>
      </c>
      <c r="G107" s="37"/>
      <c r="H107" s="38"/>
    </row>
    <row r="108" s="2" customFormat="1" ht="16.8" customHeight="1">
      <c r="A108" s="37"/>
      <c r="B108" s="38"/>
      <c r="C108" s="243" t="s">
        <v>557</v>
      </c>
      <c r="D108" s="243" t="s">
        <v>558</v>
      </c>
      <c r="E108" s="18" t="s">
        <v>304</v>
      </c>
      <c r="F108" s="244">
        <v>351.64499999999998</v>
      </c>
      <c r="G108" s="37"/>
      <c r="H108" s="38"/>
    </row>
    <row r="109" s="2" customFormat="1">
      <c r="A109" s="37"/>
      <c r="B109" s="38"/>
      <c r="C109" s="243" t="s">
        <v>548</v>
      </c>
      <c r="D109" s="243" t="s">
        <v>549</v>
      </c>
      <c r="E109" s="18" t="s">
        <v>202</v>
      </c>
      <c r="F109" s="244">
        <v>368.38999999999999</v>
      </c>
      <c r="G109" s="37"/>
      <c r="H109" s="38"/>
    </row>
    <row r="110" s="2" customFormat="1" ht="16.8" customHeight="1">
      <c r="A110" s="37"/>
      <c r="B110" s="38"/>
      <c r="C110" s="239" t="s">
        <v>126</v>
      </c>
      <c r="D110" s="240" t="s">
        <v>126</v>
      </c>
      <c r="E110" s="241" t="s">
        <v>1</v>
      </c>
      <c r="F110" s="242">
        <v>12.6</v>
      </c>
      <c r="G110" s="37"/>
      <c r="H110" s="38"/>
    </row>
    <row r="111" s="2" customFormat="1" ht="16.8" customHeight="1">
      <c r="A111" s="37"/>
      <c r="B111" s="38"/>
      <c r="C111" s="243" t="s">
        <v>1</v>
      </c>
      <c r="D111" s="243" t="s">
        <v>127</v>
      </c>
      <c r="E111" s="18" t="s">
        <v>1</v>
      </c>
      <c r="F111" s="244">
        <v>12.6</v>
      </c>
      <c r="G111" s="37"/>
      <c r="H111" s="38"/>
    </row>
    <row r="112" s="2" customFormat="1" ht="16.8" customHeight="1">
      <c r="A112" s="37"/>
      <c r="B112" s="38"/>
      <c r="C112" s="243" t="s">
        <v>126</v>
      </c>
      <c r="D112" s="243" t="s">
        <v>229</v>
      </c>
      <c r="E112" s="18" t="s">
        <v>1</v>
      </c>
      <c r="F112" s="244">
        <v>12.6</v>
      </c>
      <c r="G112" s="37"/>
      <c r="H112" s="38"/>
    </row>
    <row r="113" s="2" customFormat="1" ht="16.8" customHeight="1">
      <c r="A113" s="37"/>
      <c r="B113" s="38"/>
      <c r="C113" s="245" t="s">
        <v>1054</v>
      </c>
      <c r="D113" s="37"/>
      <c r="E113" s="37"/>
      <c r="F113" s="37"/>
      <c r="G113" s="37"/>
      <c r="H113" s="38"/>
    </row>
    <row r="114" s="2" customFormat="1" ht="16.8" customHeight="1">
      <c r="A114" s="37"/>
      <c r="B114" s="38"/>
      <c r="C114" s="243" t="s">
        <v>222</v>
      </c>
      <c r="D114" s="243" t="s">
        <v>223</v>
      </c>
      <c r="E114" s="18" t="s">
        <v>202</v>
      </c>
      <c r="F114" s="244">
        <v>347.5</v>
      </c>
      <c r="G114" s="37"/>
      <c r="H114" s="38"/>
    </row>
    <row r="115" s="2" customFormat="1" ht="16.8" customHeight="1">
      <c r="A115" s="37"/>
      <c r="B115" s="38"/>
      <c r="C115" s="243" t="s">
        <v>499</v>
      </c>
      <c r="D115" s="243" t="s">
        <v>500</v>
      </c>
      <c r="E115" s="18" t="s">
        <v>202</v>
      </c>
      <c r="F115" s="244">
        <v>12.6</v>
      </c>
      <c r="G115" s="37"/>
      <c r="H115" s="38"/>
    </row>
    <row r="116" s="2" customFormat="1" ht="16.8" customHeight="1">
      <c r="A116" s="37"/>
      <c r="B116" s="38"/>
      <c r="C116" s="243" t="s">
        <v>503</v>
      </c>
      <c r="D116" s="243" t="s">
        <v>504</v>
      </c>
      <c r="E116" s="18" t="s">
        <v>304</v>
      </c>
      <c r="F116" s="244">
        <v>12.6</v>
      </c>
      <c r="G116" s="37"/>
      <c r="H116" s="38"/>
    </row>
    <row r="117" s="2" customFormat="1">
      <c r="A117" s="37"/>
      <c r="B117" s="38"/>
      <c r="C117" s="243" t="s">
        <v>507</v>
      </c>
      <c r="D117" s="243" t="s">
        <v>508</v>
      </c>
      <c r="E117" s="18" t="s">
        <v>202</v>
      </c>
      <c r="F117" s="244">
        <v>12.6</v>
      </c>
      <c r="G117" s="37"/>
      <c r="H117" s="38"/>
    </row>
    <row r="118" s="2" customFormat="1">
      <c r="A118" s="37"/>
      <c r="B118" s="38"/>
      <c r="C118" s="243" t="s">
        <v>511</v>
      </c>
      <c r="D118" s="243" t="s">
        <v>512</v>
      </c>
      <c r="E118" s="18" t="s">
        <v>202</v>
      </c>
      <c r="F118" s="244">
        <v>15.246</v>
      </c>
      <c r="G118" s="37"/>
      <c r="H118" s="38"/>
    </row>
    <row r="119" s="2" customFormat="1" ht="16.8" customHeight="1">
      <c r="A119" s="37"/>
      <c r="B119" s="38"/>
      <c r="C119" s="239" t="s">
        <v>129</v>
      </c>
      <c r="D119" s="240" t="s">
        <v>129</v>
      </c>
      <c r="E119" s="241" t="s">
        <v>1</v>
      </c>
      <c r="F119" s="242">
        <v>334.89999999999998</v>
      </c>
      <c r="G119" s="37"/>
      <c r="H119" s="38"/>
    </row>
    <row r="120" s="2" customFormat="1" ht="16.8" customHeight="1">
      <c r="A120" s="37"/>
      <c r="B120" s="38"/>
      <c r="C120" s="243" t="s">
        <v>1</v>
      </c>
      <c r="D120" s="243" t="s">
        <v>230</v>
      </c>
      <c r="E120" s="18" t="s">
        <v>1</v>
      </c>
      <c r="F120" s="244">
        <v>334.89999999999998</v>
      </c>
      <c r="G120" s="37"/>
      <c r="H120" s="38"/>
    </row>
    <row r="121" s="2" customFormat="1" ht="16.8" customHeight="1">
      <c r="A121" s="37"/>
      <c r="B121" s="38"/>
      <c r="C121" s="243" t="s">
        <v>129</v>
      </c>
      <c r="D121" s="243" t="s">
        <v>231</v>
      </c>
      <c r="E121" s="18" t="s">
        <v>1</v>
      </c>
      <c r="F121" s="244">
        <v>334.89999999999998</v>
      </c>
      <c r="G121" s="37"/>
      <c r="H121" s="38"/>
    </row>
    <row r="122" s="2" customFormat="1" ht="16.8" customHeight="1">
      <c r="A122" s="37"/>
      <c r="B122" s="38"/>
      <c r="C122" s="245" t="s">
        <v>1054</v>
      </c>
      <c r="D122" s="37"/>
      <c r="E122" s="37"/>
      <c r="F122" s="37"/>
      <c r="G122" s="37"/>
      <c r="H122" s="38"/>
    </row>
    <row r="123" s="2" customFormat="1" ht="16.8" customHeight="1">
      <c r="A123" s="37"/>
      <c r="B123" s="38"/>
      <c r="C123" s="243" t="s">
        <v>222</v>
      </c>
      <c r="D123" s="243" t="s">
        <v>223</v>
      </c>
      <c r="E123" s="18" t="s">
        <v>202</v>
      </c>
      <c r="F123" s="244">
        <v>347.5</v>
      </c>
      <c r="G123" s="37"/>
      <c r="H123" s="38"/>
    </row>
    <row r="124" s="2" customFormat="1" ht="16.8" customHeight="1">
      <c r="A124" s="37"/>
      <c r="B124" s="38"/>
      <c r="C124" s="243" t="s">
        <v>523</v>
      </c>
      <c r="D124" s="243" t="s">
        <v>524</v>
      </c>
      <c r="E124" s="18" t="s">
        <v>202</v>
      </c>
      <c r="F124" s="244">
        <v>334.89999999999998</v>
      </c>
      <c r="G124" s="37"/>
      <c r="H124" s="38"/>
    </row>
    <row r="125" s="2" customFormat="1" ht="16.8" customHeight="1">
      <c r="A125" s="37"/>
      <c r="B125" s="38"/>
      <c r="C125" s="243" t="s">
        <v>528</v>
      </c>
      <c r="D125" s="243" t="s">
        <v>529</v>
      </c>
      <c r="E125" s="18" t="s">
        <v>202</v>
      </c>
      <c r="F125" s="244">
        <v>334.89999999999998</v>
      </c>
      <c r="G125" s="37"/>
      <c r="H125" s="38"/>
    </row>
    <row r="126" s="2" customFormat="1" ht="16.8" customHeight="1">
      <c r="A126" s="37"/>
      <c r="B126" s="38"/>
      <c r="C126" s="243" t="s">
        <v>532</v>
      </c>
      <c r="D126" s="243" t="s">
        <v>533</v>
      </c>
      <c r="E126" s="18" t="s">
        <v>202</v>
      </c>
      <c r="F126" s="244">
        <v>334.89999999999998</v>
      </c>
      <c r="G126" s="37"/>
      <c r="H126" s="38"/>
    </row>
    <row r="127" s="2" customFormat="1" ht="16.8" customHeight="1">
      <c r="A127" s="37"/>
      <c r="B127" s="38"/>
      <c r="C127" s="243" t="s">
        <v>544</v>
      </c>
      <c r="D127" s="243" t="s">
        <v>545</v>
      </c>
      <c r="E127" s="18" t="s">
        <v>202</v>
      </c>
      <c r="F127" s="244">
        <v>334.89999999999998</v>
      </c>
      <c r="G127" s="37"/>
      <c r="H127" s="38"/>
    </row>
    <row r="128" s="2" customFormat="1" ht="16.8" customHeight="1">
      <c r="A128" s="37"/>
      <c r="B128" s="38"/>
      <c r="C128" s="243" t="s">
        <v>553</v>
      </c>
      <c r="D128" s="243" t="s">
        <v>554</v>
      </c>
      <c r="E128" s="18" t="s">
        <v>304</v>
      </c>
      <c r="F128" s="244">
        <v>334.89999999999998</v>
      </c>
      <c r="G128" s="37"/>
      <c r="H128" s="38"/>
    </row>
    <row r="129" s="2" customFormat="1" ht="16.8" customHeight="1">
      <c r="A129" s="37"/>
      <c r="B129" s="38"/>
      <c r="C129" s="243" t="s">
        <v>557</v>
      </c>
      <c r="D129" s="243" t="s">
        <v>558</v>
      </c>
      <c r="E129" s="18" t="s">
        <v>304</v>
      </c>
      <c r="F129" s="244">
        <v>351.64499999999998</v>
      </c>
      <c r="G129" s="37"/>
      <c r="H129" s="38"/>
    </row>
    <row r="130" s="2" customFormat="1">
      <c r="A130" s="37"/>
      <c r="B130" s="38"/>
      <c r="C130" s="243" t="s">
        <v>548</v>
      </c>
      <c r="D130" s="243" t="s">
        <v>549</v>
      </c>
      <c r="E130" s="18" t="s">
        <v>202</v>
      </c>
      <c r="F130" s="244">
        <v>368.38999999999999</v>
      </c>
      <c r="G130" s="37"/>
      <c r="H130" s="38"/>
    </row>
    <row r="131" s="2" customFormat="1" ht="16.8" customHeight="1">
      <c r="A131" s="37"/>
      <c r="B131" s="38"/>
      <c r="C131" s="239" t="s">
        <v>232</v>
      </c>
      <c r="D131" s="240" t="s">
        <v>232</v>
      </c>
      <c r="E131" s="241" t="s">
        <v>1</v>
      </c>
      <c r="F131" s="242">
        <v>0</v>
      </c>
      <c r="G131" s="37"/>
      <c r="H131" s="38"/>
    </row>
    <row r="132" s="2" customFormat="1" ht="16.8" customHeight="1">
      <c r="A132" s="37"/>
      <c r="B132" s="38"/>
      <c r="C132" s="243" t="s">
        <v>1</v>
      </c>
      <c r="D132" s="243" t="s">
        <v>1</v>
      </c>
      <c r="E132" s="18" t="s">
        <v>1</v>
      </c>
      <c r="F132" s="244">
        <v>0</v>
      </c>
      <c r="G132" s="37"/>
      <c r="H132" s="38"/>
    </row>
    <row r="133" s="2" customFormat="1" ht="16.8" customHeight="1">
      <c r="A133" s="37"/>
      <c r="B133" s="38"/>
      <c r="C133" s="243" t="s">
        <v>232</v>
      </c>
      <c r="D133" s="243" t="s">
        <v>233</v>
      </c>
      <c r="E133" s="18" t="s">
        <v>1</v>
      </c>
      <c r="F133" s="244">
        <v>0</v>
      </c>
      <c r="G133" s="37"/>
      <c r="H133" s="38"/>
    </row>
    <row r="134" s="2" customFormat="1" ht="16.8" customHeight="1">
      <c r="A134" s="37"/>
      <c r="B134" s="38"/>
      <c r="C134" s="239" t="s">
        <v>234</v>
      </c>
      <c r="D134" s="240" t="s">
        <v>234</v>
      </c>
      <c r="E134" s="241" t="s">
        <v>1</v>
      </c>
      <c r="F134" s="242">
        <v>0</v>
      </c>
      <c r="G134" s="37"/>
      <c r="H134" s="38"/>
    </row>
    <row r="135" s="2" customFormat="1" ht="16.8" customHeight="1">
      <c r="A135" s="37"/>
      <c r="B135" s="38"/>
      <c r="C135" s="243" t="s">
        <v>1</v>
      </c>
      <c r="D135" s="243" t="s">
        <v>1</v>
      </c>
      <c r="E135" s="18" t="s">
        <v>1</v>
      </c>
      <c r="F135" s="244">
        <v>0</v>
      </c>
      <c r="G135" s="37"/>
      <c r="H135" s="38"/>
    </row>
    <row r="136" s="2" customFormat="1" ht="16.8" customHeight="1">
      <c r="A136" s="37"/>
      <c r="B136" s="38"/>
      <c r="C136" s="243" t="s">
        <v>234</v>
      </c>
      <c r="D136" s="243" t="s">
        <v>235</v>
      </c>
      <c r="E136" s="18" t="s">
        <v>1</v>
      </c>
      <c r="F136" s="244">
        <v>0</v>
      </c>
      <c r="G136" s="37"/>
      <c r="H136" s="38"/>
    </row>
    <row r="137" s="2" customFormat="1" ht="7.44" customHeight="1">
      <c r="A137" s="37"/>
      <c r="B137" s="59"/>
      <c r="C137" s="60"/>
      <c r="D137" s="60"/>
      <c r="E137" s="60"/>
      <c r="F137" s="60"/>
      <c r="G137" s="60"/>
      <c r="H137" s="38"/>
    </row>
    <row r="138" s="2" customFormat="1">
      <c r="A138" s="37"/>
      <c r="B138" s="37"/>
      <c r="C138" s="37"/>
      <c r="D138" s="37"/>
      <c r="E138" s="37"/>
      <c r="F138" s="37"/>
      <c r="G138" s="37"/>
      <c r="H138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DESKTOP-A37M82P\Švehla</dc:creator>
  <cp:lastModifiedBy>DESKTOP-A37M82P\Švehla</cp:lastModifiedBy>
  <dcterms:created xsi:type="dcterms:W3CDTF">2024-01-12T11:17:30Z</dcterms:created>
  <dcterms:modified xsi:type="dcterms:W3CDTF">2024-01-12T11:17:33Z</dcterms:modified>
</cp:coreProperties>
</file>